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tabRatio="787" firstSheet="1" activeTab="8"/>
  </bookViews>
  <sheets>
    <sheet name="drivers_list" sheetId="4" r:id="rId1"/>
    <sheet name="KB0Start_KB1BorschIn" sheetId="1" r:id="rId2"/>
    <sheet name="KB1ABorschOut_KB2PolianaIn" sheetId="20" r:id="rId3"/>
    <sheet name="KB2PolianaOut_KB3PobedaFin" sheetId="21" r:id="rId4"/>
    <sheet name="Romashka" sheetId="15" r:id="rId5"/>
    <sheet name="Garage" sheetId="22" r:id="rId6"/>
    <sheet name="Carting" sheetId="23" r:id="rId7"/>
    <sheet name="results" sheetId="6" r:id="rId8"/>
    <sheet name="PRINT" sheetId="2" r:id="rId9"/>
    <sheet name="time_NORMS" sheetId="3" r:id="rId10"/>
  </sheets>
  <calcPr calcId="124519"/>
</workbook>
</file>

<file path=xl/calcChain.xml><?xml version="1.0" encoding="utf-8"?>
<calcChain xmlns="http://schemas.openxmlformats.org/spreadsheetml/2006/main">
  <c r="M12" i="1"/>
  <c r="N12"/>
  <c r="O12"/>
  <c r="P12" s="1"/>
  <c r="Q12"/>
  <c r="X12"/>
  <c r="Y12"/>
  <c r="Z12" s="1"/>
  <c r="AA12"/>
  <c r="M12" i="20"/>
  <c r="N12"/>
  <c r="O12" s="1"/>
  <c r="M12" i="21"/>
  <c r="N12"/>
  <c r="O12" s="1"/>
  <c r="H12" i="23"/>
  <c r="J12"/>
  <c r="L12" s="1"/>
  <c r="N12" s="1"/>
  <c r="H13" i="15"/>
  <c r="J13" s="1"/>
  <c r="L13" s="1"/>
  <c r="H14"/>
  <c r="J14" s="1"/>
  <c r="L14" s="1"/>
  <c r="H16"/>
  <c r="J16"/>
  <c r="H17"/>
  <c r="J17"/>
  <c r="H18"/>
  <c r="J18"/>
  <c r="H19"/>
  <c r="J19"/>
  <c r="H20"/>
  <c r="J20"/>
  <c r="H21"/>
  <c r="J21"/>
  <c r="H22"/>
  <c r="J22"/>
  <c r="H23"/>
  <c r="J23"/>
  <c r="H24"/>
  <c r="J24"/>
  <c r="H28"/>
  <c r="J28" s="1"/>
  <c r="L28" s="1"/>
  <c r="H29"/>
  <c r="J29" s="1"/>
  <c r="L29" s="1"/>
  <c r="H30"/>
  <c r="J30" s="1"/>
  <c r="L30" s="1"/>
  <c r="H31"/>
  <c r="J31" s="1"/>
  <c r="L31" s="1"/>
  <c r="H32"/>
  <c r="J32" s="1"/>
  <c r="L32" s="1"/>
  <c r="H33"/>
  <c r="J33" s="1"/>
  <c r="L33" s="1"/>
  <c r="H35"/>
  <c r="J35"/>
  <c r="H36"/>
  <c r="J36"/>
  <c r="H37"/>
  <c r="J37"/>
  <c r="H38"/>
  <c r="J38"/>
  <c r="H12" i="22"/>
  <c r="J12" s="1"/>
  <c r="L12" s="1"/>
  <c r="M13" i="1"/>
  <c r="N13"/>
  <c r="O13"/>
  <c r="P13" s="1"/>
  <c r="Q13"/>
  <c r="X13"/>
  <c r="Y13"/>
  <c r="Z13" s="1"/>
  <c r="AA13"/>
  <c r="M13" i="20"/>
  <c r="N13"/>
  <c r="O13" s="1"/>
  <c r="M13" i="21"/>
  <c r="N13"/>
  <c r="O13" s="1"/>
  <c r="H13" i="23"/>
  <c r="J13"/>
  <c r="L13" s="1"/>
  <c r="N13" s="1"/>
  <c r="H13" i="22"/>
  <c r="J13" s="1"/>
  <c r="L13" s="1"/>
  <c r="M14" i="1"/>
  <c r="N14"/>
  <c r="O14"/>
  <c r="P14" s="1"/>
  <c r="Q14"/>
  <c r="X14"/>
  <c r="Y14"/>
  <c r="Z14" s="1"/>
  <c r="AA14"/>
  <c r="M14" i="20"/>
  <c r="N14"/>
  <c r="O14" s="1"/>
  <c r="H14" i="23"/>
  <c r="J14" s="1"/>
  <c r="L14" s="1"/>
  <c r="N14" s="1"/>
  <c r="H14" i="22"/>
  <c r="J14"/>
  <c r="L14" s="1"/>
  <c r="M15" i="1"/>
  <c r="N15"/>
  <c r="O15" s="1"/>
  <c r="X15"/>
  <c r="Y15" s="1"/>
  <c r="M15" i="20"/>
  <c r="N15"/>
  <c r="O15"/>
  <c r="P15" s="1"/>
  <c r="AE15" s="1"/>
  <c r="Q15"/>
  <c r="M15" i="21"/>
  <c r="N15"/>
  <c r="O15"/>
  <c r="P15" s="1"/>
  <c r="U15" s="1"/>
  <c r="Q15"/>
  <c r="H15" i="23"/>
  <c r="J15" s="1"/>
  <c r="L15" s="1"/>
  <c r="N15" s="1"/>
  <c r="H15" i="22"/>
  <c r="J15" s="1"/>
  <c r="L15" s="1"/>
  <c r="M16" i="1"/>
  <c r="N16"/>
  <c r="O16"/>
  <c r="P16" s="1"/>
  <c r="Q16"/>
  <c r="X16"/>
  <c r="Y16"/>
  <c r="Z16" s="1"/>
  <c r="AA16"/>
  <c r="M16" i="20"/>
  <c r="N16"/>
  <c r="O16" s="1"/>
  <c r="M16" i="21"/>
  <c r="N16"/>
  <c r="O16" s="1"/>
  <c r="H16" i="23"/>
  <c r="J16"/>
  <c r="L16" s="1"/>
  <c r="N16" s="1"/>
  <c r="L16" i="15"/>
  <c r="H16" i="22"/>
  <c r="J16" s="1"/>
  <c r="L16" s="1"/>
  <c r="M17" i="1"/>
  <c r="N17"/>
  <c r="O17" s="1"/>
  <c r="X17"/>
  <c r="Y17" s="1"/>
  <c r="M17" i="20"/>
  <c r="N17"/>
  <c r="O17"/>
  <c r="P17" s="1"/>
  <c r="AE17" s="1"/>
  <c r="Q17"/>
  <c r="M17" i="21"/>
  <c r="N17"/>
  <c r="O17"/>
  <c r="P17" s="1"/>
  <c r="U17" s="1"/>
  <c r="Q17"/>
  <c r="H17" i="23"/>
  <c r="J17" s="1"/>
  <c r="L17" s="1"/>
  <c r="N17" s="1"/>
  <c r="L17" i="15"/>
  <c r="H17" i="22"/>
  <c r="J17" s="1"/>
  <c r="L17" s="1"/>
  <c r="M18" i="1"/>
  <c r="N18"/>
  <c r="O18" s="1"/>
  <c r="X18"/>
  <c r="Y18" s="1"/>
  <c r="M18" i="20"/>
  <c r="N18"/>
  <c r="O18"/>
  <c r="P18"/>
  <c r="Q18"/>
  <c r="AE18" s="1"/>
  <c r="M18" i="21"/>
  <c r="N18"/>
  <c r="O18" s="1"/>
  <c r="H18" i="23"/>
  <c r="J18"/>
  <c r="L18" s="1"/>
  <c r="N18" s="1"/>
  <c r="L18" i="15"/>
  <c r="H18" i="22"/>
  <c r="J18" s="1"/>
  <c r="L18" s="1"/>
  <c r="M19" i="1"/>
  <c r="N19"/>
  <c r="O19"/>
  <c r="P19" s="1"/>
  <c r="Q19"/>
  <c r="X19"/>
  <c r="Y19"/>
  <c r="Z19" s="1"/>
  <c r="AA19"/>
  <c r="M19" i="20"/>
  <c r="N19"/>
  <c r="O19" s="1"/>
  <c r="M19" i="21"/>
  <c r="N19"/>
  <c r="O19" s="1"/>
  <c r="H19" i="23"/>
  <c r="J19"/>
  <c r="L19" s="1"/>
  <c r="N19" s="1"/>
  <c r="L19" i="15"/>
  <c r="H19" i="22"/>
  <c r="J19" s="1"/>
  <c r="L19" s="1"/>
  <c r="M20" i="1"/>
  <c r="N20"/>
  <c r="O20"/>
  <c r="P20" s="1"/>
  <c r="Q20"/>
  <c r="X20"/>
  <c r="Y20"/>
  <c r="Z20" s="1"/>
  <c r="AA20"/>
  <c r="M20" i="20"/>
  <c r="N20"/>
  <c r="O20" s="1"/>
  <c r="M20" i="21"/>
  <c r="N20"/>
  <c r="O20" s="1"/>
  <c r="H20" i="23"/>
  <c r="J20"/>
  <c r="L20" s="1"/>
  <c r="N20" s="1"/>
  <c r="L20" i="15"/>
  <c r="H20" i="22"/>
  <c r="J20" s="1"/>
  <c r="L20" s="1"/>
  <c r="M21" i="1"/>
  <c r="N21"/>
  <c r="O21"/>
  <c r="P21" s="1"/>
  <c r="Q21"/>
  <c r="X21"/>
  <c r="Y21"/>
  <c r="Z21" s="1"/>
  <c r="AA21"/>
  <c r="M21" i="20"/>
  <c r="N21"/>
  <c r="O21" s="1"/>
  <c r="M21" i="21"/>
  <c r="N21"/>
  <c r="O21" s="1"/>
  <c r="H21" i="23"/>
  <c r="J21"/>
  <c r="L21" s="1"/>
  <c r="N21" s="1"/>
  <c r="L21" i="15"/>
  <c r="H21" i="22"/>
  <c r="J21" s="1"/>
  <c r="L21" s="1"/>
  <c r="M22" i="1"/>
  <c r="N22"/>
  <c r="O22"/>
  <c r="P22" s="1"/>
  <c r="Q22"/>
  <c r="X22"/>
  <c r="Y22"/>
  <c r="Z22" s="1"/>
  <c r="AA22"/>
  <c r="M22" i="20"/>
  <c r="N22"/>
  <c r="O22" s="1"/>
  <c r="M22" i="21"/>
  <c r="N22"/>
  <c r="O22" s="1"/>
  <c r="H22" i="23"/>
  <c r="J22"/>
  <c r="L22" s="1"/>
  <c r="N22" s="1"/>
  <c r="L22" i="15"/>
  <c r="H22" i="22"/>
  <c r="J22" s="1"/>
  <c r="L22" s="1"/>
  <c r="M23" i="1"/>
  <c r="N23"/>
  <c r="O23"/>
  <c r="P23" s="1"/>
  <c r="Q23"/>
  <c r="X23"/>
  <c r="Y23"/>
  <c r="Z23" s="1"/>
  <c r="AA23"/>
  <c r="M23" i="20"/>
  <c r="N23"/>
  <c r="O23" s="1"/>
  <c r="M23" i="21"/>
  <c r="N23"/>
  <c r="O23" s="1"/>
  <c r="H23" i="23"/>
  <c r="J23"/>
  <c r="L23" s="1"/>
  <c r="N23" s="1"/>
  <c r="L23" i="15"/>
  <c r="H23" i="22"/>
  <c r="J23" s="1"/>
  <c r="L23" s="1"/>
  <c r="M24" i="1"/>
  <c r="N24"/>
  <c r="O24"/>
  <c r="P24" s="1"/>
  <c r="Q24"/>
  <c r="X24"/>
  <c r="Y24"/>
  <c r="Z24" s="1"/>
  <c r="AA24"/>
  <c r="M24" i="20"/>
  <c r="N24"/>
  <c r="O24" s="1"/>
  <c r="M24" i="21"/>
  <c r="N24"/>
  <c r="O24" s="1"/>
  <c r="H24" i="23"/>
  <c r="J24" s="1"/>
  <c r="L24" s="1"/>
  <c r="N24" s="1"/>
  <c r="L24" i="15"/>
  <c r="H24" i="22"/>
  <c r="J24"/>
  <c r="L24"/>
  <c r="M25" i="1"/>
  <c r="N25"/>
  <c r="O25" s="1"/>
  <c r="X25"/>
  <c r="Y25"/>
  <c r="Z25" s="1"/>
  <c r="AA25"/>
  <c r="M25" i="20"/>
  <c r="H25" i="23"/>
  <c r="J25" s="1"/>
  <c r="L25" s="1"/>
  <c r="N25" s="1"/>
  <c r="M26" i="1"/>
  <c r="N26"/>
  <c r="O26" s="1"/>
  <c r="X26"/>
  <c r="Y26" s="1"/>
  <c r="M27"/>
  <c r="N27"/>
  <c r="O27" s="1"/>
  <c r="X27"/>
  <c r="Y27" s="1"/>
  <c r="M27" i="20"/>
  <c r="N27"/>
  <c r="O27"/>
  <c r="P27" s="1"/>
  <c r="Q27"/>
  <c r="M27" i="21"/>
  <c r="N27"/>
  <c r="O27"/>
  <c r="P27" s="1"/>
  <c r="Q27"/>
  <c r="H27" i="23"/>
  <c r="J27" s="1"/>
  <c r="L27" s="1"/>
  <c r="N27" s="1"/>
  <c r="H27" i="22"/>
  <c r="J27"/>
  <c r="L27" s="1"/>
  <c r="M28" i="1"/>
  <c r="N28"/>
  <c r="O28" s="1"/>
  <c r="X28"/>
  <c r="Y28" s="1"/>
  <c r="M28" i="20"/>
  <c r="N28"/>
  <c r="O28"/>
  <c r="P28" s="1"/>
  <c r="Q28"/>
  <c r="M28" i="21"/>
  <c r="N28"/>
  <c r="O28"/>
  <c r="P28" s="1"/>
  <c r="Q28"/>
  <c r="H28" i="23"/>
  <c r="J28" s="1"/>
  <c r="L28" s="1"/>
  <c r="N28" s="1"/>
  <c r="H28" i="22"/>
  <c r="J28"/>
  <c r="L28" s="1"/>
  <c r="M29" i="1"/>
  <c r="N29"/>
  <c r="O29"/>
  <c r="P29" s="1"/>
  <c r="Q29"/>
  <c r="X29"/>
  <c r="Y29"/>
  <c r="Z29" s="1"/>
  <c r="AA29"/>
  <c r="M29" i="20"/>
  <c r="N29"/>
  <c r="O29" s="1"/>
  <c r="M29" i="21"/>
  <c r="N29"/>
  <c r="O29" s="1"/>
  <c r="H29" i="23"/>
  <c r="J29"/>
  <c r="L29" s="1"/>
  <c r="N29" s="1"/>
  <c r="H29" i="22"/>
  <c r="J29" s="1"/>
  <c r="L29" s="1"/>
  <c r="M30" i="1"/>
  <c r="N30"/>
  <c r="O30"/>
  <c r="P30" s="1"/>
  <c r="Q30"/>
  <c r="X30"/>
  <c r="Y30"/>
  <c r="Z30" s="1"/>
  <c r="AA30"/>
  <c r="M30" i="20"/>
  <c r="N30"/>
  <c r="O30" s="1"/>
  <c r="M30" i="21"/>
  <c r="N30"/>
  <c r="O30" s="1"/>
  <c r="H30" i="23"/>
  <c r="J30"/>
  <c r="L30" s="1"/>
  <c r="N30" s="1"/>
  <c r="H30" i="22"/>
  <c r="J30" s="1"/>
  <c r="L30" s="1"/>
  <c r="M31" i="1"/>
  <c r="N31"/>
  <c r="O31"/>
  <c r="P31" s="1"/>
  <c r="Q31"/>
  <c r="X31"/>
  <c r="Y31"/>
  <c r="Z31" s="1"/>
  <c r="AA31"/>
  <c r="M31" i="20"/>
  <c r="N31"/>
  <c r="O31" s="1"/>
  <c r="M31" i="21"/>
  <c r="N31"/>
  <c r="O31" s="1"/>
  <c r="H31" i="23"/>
  <c r="J31"/>
  <c r="L31" s="1"/>
  <c r="N31" s="1"/>
  <c r="H31" i="22"/>
  <c r="J31" s="1"/>
  <c r="L31" s="1"/>
  <c r="M32" i="1"/>
  <c r="N32"/>
  <c r="O32"/>
  <c r="P32" s="1"/>
  <c r="Q32"/>
  <c r="X32"/>
  <c r="Y32"/>
  <c r="Z32" s="1"/>
  <c r="AA32"/>
  <c r="M32" i="20"/>
  <c r="N32"/>
  <c r="O32" s="1"/>
  <c r="M32" i="21"/>
  <c r="N32"/>
  <c r="O32" s="1"/>
  <c r="H32" i="23"/>
  <c r="J32"/>
  <c r="L32" s="1"/>
  <c r="N32" s="1"/>
  <c r="H32" i="22"/>
  <c r="J32" s="1"/>
  <c r="L32" s="1"/>
  <c r="M33" i="1"/>
  <c r="N33"/>
  <c r="O33" s="1"/>
  <c r="X33"/>
  <c r="Y33" s="1"/>
  <c r="M33" i="20"/>
  <c r="N33"/>
  <c r="O33" s="1"/>
  <c r="M33" i="21"/>
  <c r="N33"/>
  <c r="O33"/>
  <c r="P33" s="1"/>
  <c r="Q33"/>
  <c r="H33" i="23"/>
  <c r="J33" s="1"/>
  <c r="L33" s="1"/>
  <c r="N33" s="1"/>
  <c r="H33" i="22"/>
  <c r="J33" s="1"/>
  <c r="L33" s="1"/>
  <c r="M34" i="1"/>
  <c r="N34"/>
  <c r="O34"/>
  <c r="P34" s="1"/>
  <c r="Q34"/>
  <c r="X34"/>
  <c r="Y34"/>
  <c r="Z34" s="1"/>
  <c r="AA34"/>
  <c r="M34" i="20"/>
  <c r="N34"/>
  <c r="O34" s="1"/>
  <c r="M34" i="21"/>
  <c r="N34"/>
  <c r="O34" s="1"/>
  <c r="H34" i="23"/>
  <c r="J34"/>
  <c r="L34" s="1"/>
  <c r="N34" s="1"/>
  <c r="H34" i="22"/>
  <c r="J34" s="1"/>
  <c r="L34" s="1"/>
  <c r="M35" i="1"/>
  <c r="N35"/>
  <c r="O35" s="1"/>
  <c r="X35"/>
  <c r="Y35" s="1"/>
  <c r="M35" i="20"/>
  <c r="N35"/>
  <c r="O35"/>
  <c r="P35" s="1"/>
  <c r="Q35"/>
  <c r="M35" i="21"/>
  <c r="N35"/>
  <c r="O35"/>
  <c r="P35" s="1"/>
  <c r="Q35"/>
  <c r="H35" i="23"/>
  <c r="J35" s="1"/>
  <c r="L35" s="1"/>
  <c r="N35" s="1"/>
  <c r="L35" i="15"/>
  <c r="H35" i="22"/>
  <c r="J35"/>
  <c r="L35" s="1"/>
  <c r="M36" i="1"/>
  <c r="N36"/>
  <c r="O36" s="1"/>
  <c r="P36"/>
  <c r="Q36"/>
  <c r="X36"/>
  <c r="Y36" s="1"/>
  <c r="M36" i="20"/>
  <c r="N36"/>
  <c r="O36"/>
  <c r="P36" s="1"/>
  <c r="Q36"/>
  <c r="M36" i="21"/>
  <c r="N36"/>
  <c r="O36"/>
  <c r="P36" s="1"/>
  <c r="Q36"/>
  <c r="H36" i="23"/>
  <c r="J36" s="1"/>
  <c r="L36" i="15"/>
  <c r="H36" i="22"/>
  <c r="J36"/>
  <c r="L36" s="1"/>
  <c r="M37" i="1"/>
  <c r="N37"/>
  <c r="O37"/>
  <c r="P37" s="1"/>
  <c r="Q37"/>
  <c r="X37"/>
  <c r="Y37"/>
  <c r="Z37" s="1"/>
  <c r="AA37"/>
  <c r="M37" i="20"/>
  <c r="N37"/>
  <c r="O37" s="1"/>
  <c r="M37" i="21"/>
  <c r="N37"/>
  <c r="O37" s="1"/>
  <c r="H37" i="23"/>
  <c r="J37"/>
  <c r="L37" s="1"/>
  <c r="N37" s="1"/>
  <c r="L37" i="15"/>
  <c r="H37" i="22"/>
  <c r="J37" s="1"/>
  <c r="L37" s="1"/>
  <c r="M38" i="1"/>
  <c r="N38"/>
  <c r="O38"/>
  <c r="P38" s="1"/>
  <c r="Q38"/>
  <c r="X38"/>
  <c r="Y38"/>
  <c r="Z38" s="1"/>
  <c r="AA38"/>
  <c r="M38" i="20"/>
  <c r="N38"/>
  <c r="O38" s="1"/>
  <c r="M38" i="21"/>
  <c r="N38"/>
  <c r="O38" s="1"/>
  <c r="H38" i="23"/>
  <c r="J38"/>
  <c r="L38" s="1"/>
  <c r="N38" s="1"/>
  <c r="L38" i="15"/>
  <c r="H38" i="22"/>
  <c r="J38" s="1"/>
  <c r="L38" s="1"/>
  <c r="H26" i="23"/>
  <c r="J26"/>
  <c r="L26" s="1"/>
  <c r="N26" s="1"/>
  <c r="H25" i="22"/>
  <c r="J25"/>
  <c r="L25" s="1"/>
  <c r="H26"/>
  <c r="J26"/>
  <c r="L26" s="1"/>
  <c r="H12" i="15"/>
  <c r="J12" s="1"/>
  <c r="H15"/>
  <c r="J15" s="1"/>
  <c r="H25"/>
  <c r="J25"/>
  <c r="L25" s="1"/>
  <c r="H26"/>
  <c r="J26"/>
  <c r="L26" s="1"/>
  <c r="H27"/>
  <c r="J27" s="1"/>
  <c r="H34"/>
  <c r="J34" s="1"/>
  <c r="A12" i="21"/>
  <c r="B12"/>
  <c r="C12"/>
  <c r="J12"/>
  <c r="A13"/>
  <c r="B13"/>
  <c r="C13"/>
  <c r="J13"/>
  <c r="A14"/>
  <c r="B14"/>
  <c r="C14"/>
  <c r="M14"/>
  <c r="N14"/>
  <c r="O14"/>
  <c r="J14" s="1"/>
  <c r="A15"/>
  <c r="B15"/>
  <c r="C15"/>
  <c r="J15"/>
  <c r="R15"/>
  <c r="A16"/>
  <c r="B16"/>
  <c r="C16"/>
  <c r="J16"/>
  <c r="A17"/>
  <c r="B17"/>
  <c r="C17"/>
  <c r="J17"/>
  <c r="R17"/>
  <c r="A18"/>
  <c r="B18"/>
  <c r="C18"/>
  <c r="J18"/>
  <c r="A19"/>
  <c r="B19"/>
  <c r="C19"/>
  <c r="J19"/>
  <c r="A20"/>
  <c r="B20"/>
  <c r="C20"/>
  <c r="J20"/>
  <c r="A21"/>
  <c r="B21"/>
  <c r="C21"/>
  <c r="J21"/>
  <c r="A22"/>
  <c r="B22"/>
  <c r="C22"/>
  <c r="J22"/>
  <c r="A23"/>
  <c r="B23"/>
  <c r="C23"/>
  <c r="J23"/>
  <c r="A24"/>
  <c r="B24"/>
  <c r="C24"/>
  <c r="J24"/>
  <c r="A25"/>
  <c r="B25"/>
  <c r="C25"/>
  <c r="M25"/>
  <c r="N25"/>
  <c r="O25"/>
  <c r="J25" s="1"/>
  <c r="A26"/>
  <c r="B26"/>
  <c r="C26"/>
  <c r="M26"/>
  <c r="N26"/>
  <c r="O26"/>
  <c r="J26" s="1"/>
  <c r="A27"/>
  <c r="B27"/>
  <c r="C27"/>
  <c r="J27"/>
  <c r="A28"/>
  <c r="B28"/>
  <c r="C28"/>
  <c r="J28"/>
  <c r="A29"/>
  <c r="B29"/>
  <c r="C29"/>
  <c r="J29"/>
  <c r="A30"/>
  <c r="B30"/>
  <c r="C30"/>
  <c r="J30"/>
  <c r="A31"/>
  <c r="B31"/>
  <c r="C31"/>
  <c r="J31"/>
  <c r="A32"/>
  <c r="B32"/>
  <c r="C32"/>
  <c r="J32"/>
  <c r="A33"/>
  <c r="B33"/>
  <c r="C33"/>
  <c r="J33"/>
  <c r="A34"/>
  <c r="B34"/>
  <c r="C34"/>
  <c r="J34"/>
  <c r="A35"/>
  <c r="B35"/>
  <c r="C35"/>
  <c r="J35"/>
  <c r="A36"/>
  <c r="B36"/>
  <c r="C36"/>
  <c r="J36"/>
  <c r="A37"/>
  <c r="B37"/>
  <c r="C37"/>
  <c r="A38"/>
  <c r="B38"/>
  <c r="C38"/>
  <c r="J12" i="20"/>
  <c r="X12"/>
  <c r="Y12" s="1"/>
  <c r="J13"/>
  <c r="X13"/>
  <c r="Y13"/>
  <c r="U13" s="1"/>
  <c r="Z13"/>
  <c r="J14"/>
  <c r="X14"/>
  <c r="Y14" s="1"/>
  <c r="J15"/>
  <c r="X15"/>
  <c r="Y15"/>
  <c r="U15" s="1"/>
  <c r="Z15"/>
  <c r="AB15"/>
  <c r="J16"/>
  <c r="X16"/>
  <c r="Y16" s="1"/>
  <c r="J17"/>
  <c r="X17"/>
  <c r="Y17"/>
  <c r="U17" s="1"/>
  <c r="Z17"/>
  <c r="AB17"/>
  <c r="J18"/>
  <c r="X18"/>
  <c r="Y18" s="1"/>
  <c r="J19"/>
  <c r="X19"/>
  <c r="Y19"/>
  <c r="U19" s="1"/>
  <c r="Z19"/>
  <c r="J20"/>
  <c r="X20"/>
  <c r="Y20" s="1"/>
  <c r="J21"/>
  <c r="X21"/>
  <c r="Y21"/>
  <c r="U21" s="1"/>
  <c r="Z21"/>
  <c r="J22"/>
  <c r="X22"/>
  <c r="Y22" s="1"/>
  <c r="J23"/>
  <c r="X23"/>
  <c r="Y23"/>
  <c r="U23" s="1"/>
  <c r="Z23"/>
  <c r="J24"/>
  <c r="X24"/>
  <c r="Y24" s="1"/>
  <c r="N25"/>
  <c r="O25" s="1"/>
  <c r="J25" s="1"/>
  <c r="X25"/>
  <c r="Y25" s="1"/>
  <c r="M26"/>
  <c r="N26"/>
  <c r="O26"/>
  <c r="J26" s="1"/>
  <c r="X26"/>
  <c r="Y26" s="1"/>
  <c r="J27"/>
  <c r="X27"/>
  <c r="Y27"/>
  <c r="U27" s="1"/>
  <c r="Z27"/>
  <c r="J28"/>
  <c r="X28"/>
  <c r="Y28" s="1"/>
  <c r="J29"/>
  <c r="X29"/>
  <c r="Y29"/>
  <c r="U29" s="1"/>
  <c r="Z29"/>
  <c r="J30"/>
  <c r="X30"/>
  <c r="Y30" s="1"/>
  <c r="J31"/>
  <c r="X31"/>
  <c r="Y31"/>
  <c r="U31" s="1"/>
  <c r="Z31"/>
  <c r="J32"/>
  <c r="X32"/>
  <c r="Y32" s="1"/>
  <c r="J33"/>
  <c r="X33"/>
  <c r="Y33"/>
  <c r="U33" s="1"/>
  <c r="Z33"/>
  <c r="J34"/>
  <c r="X34"/>
  <c r="Y34" s="1"/>
  <c r="J35"/>
  <c r="X35"/>
  <c r="Y35"/>
  <c r="U35" s="1"/>
  <c r="Z35"/>
  <c r="J36"/>
  <c r="X36"/>
  <c r="Y36" s="1"/>
  <c r="X37"/>
  <c r="Y37"/>
  <c r="U37" s="1"/>
  <c r="Z37"/>
  <c r="X38"/>
  <c r="Y38" s="1"/>
  <c r="J12" i="1"/>
  <c r="U12"/>
  <c r="J13"/>
  <c r="U13"/>
  <c r="J14"/>
  <c r="U14"/>
  <c r="J15"/>
  <c r="U15"/>
  <c r="J16"/>
  <c r="U16"/>
  <c r="J17"/>
  <c r="U17"/>
  <c r="J18"/>
  <c r="U18"/>
  <c r="J19"/>
  <c r="U19"/>
  <c r="J20"/>
  <c r="U20"/>
  <c r="J21"/>
  <c r="U21"/>
  <c r="J22"/>
  <c r="U22"/>
  <c r="J23"/>
  <c r="U23"/>
  <c r="J24"/>
  <c r="U24"/>
  <c r="J25"/>
  <c r="U25"/>
  <c r="J26"/>
  <c r="U26"/>
  <c r="J27"/>
  <c r="U27"/>
  <c r="J28"/>
  <c r="U28"/>
  <c r="J29"/>
  <c r="U29"/>
  <c r="J30"/>
  <c r="U30"/>
  <c r="J31"/>
  <c r="U31"/>
  <c r="J32"/>
  <c r="U32"/>
  <c r="J33"/>
  <c r="U33"/>
  <c r="J34"/>
  <c r="U34"/>
  <c r="J35"/>
  <c r="U35"/>
  <c r="J36"/>
  <c r="J37"/>
  <c r="U37"/>
  <c r="J38"/>
  <c r="H11" i="15"/>
  <c r="J11"/>
  <c r="K10" s="1"/>
  <c r="K11" s="1"/>
  <c r="H11" i="22"/>
  <c r="J11"/>
  <c r="H11" i="23"/>
  <c r="J11"/>
  <c r="B25" i="6"/>
  <c r="B24"/>
  <c r="B12"/>
  <c r="C25"/>
  <c r="C24"/>
  <c r="C12"/>
  <c r="E25"/>
  <c r="E24"/>
  <c r="E12"/>
  <c r="G25"/>
  <c r="G24"/>
  <c r="G12"/>
  <c r="I25"/>
  <c r="I24"/>
  <c r="I12"/>
  <c r="B17"/>
  <c r="B29"/>
  <c r="B13"/>
  <c r="C17"/>
  <c r="C29"/>
  <c r="C13"/>
  <c r="E17"/>
  <c r="E29"/>
  <c r="E13"/>
  <c r="G17"/>
  <c r="G29"/>
  <c r="G13"/>
  <c r="I17"/>
  <c r="I29"/>
  <c r="I13"/>
  <c r="B30"/>
  <c r="B27"/>
  <c r="B18"/>
  <c r="C30"/>
  <c r="C27"/>
  <c r="C18"/>
  <c r="E30"/>
  <c r="E27"/>
  <c r="E18"/>
  <c r="G30"/>
  <c r="G27"/>
  <c r="G18"/>
  <c r="I30"/>
  <c r="I27"/>
  <c r="I18"/>
  <c r="B26"/>
  <c r="B34"/>
  <c r="A25" i="2" s="1"/>
  <c r="B14" i="6"/>
  <c r="C26"/>
  <c r="C34"/>
  <c r="C14"/>
  <c r="E26"/>
  <c r="E34"/>
  <c r="E14"/>
  <c r="C20" i="2" s="1"/>
  <c r="G26" i="6"/>
  <c r="G34"/>
  <c r="G14"/>
  <c r="I26"/>
  <c r="I34"/>
  <c r="I14"/>
  <c r="B21"/>
  <c r="B15"/>
  <c r="C21"/>
  <c r="C15"/>
  <c r="E21"/>
  <c r="E15"/>
  <c r="G21"/>
  <c r="G15"/>
  <c r="I21"/>
  <c r="I15"/>
  <c r="B37"/>
  <c r="B20"/>
  <c r="A8" i="2" s="1"/>
  <c r="C37" i="6"/>
  <c r="C20"/>
  <c r="B8" i="2" s="1"/>
  <c r="E37" i="6"/>
  <c r="E20"/>
  <c r="C8" i="2"/>
  <c r="G37" i="6"/>
  <c r="G20"/>
  <c r="I37"/>
  <c r="I20"/>
  <c r="B28"/>
  <c r="B31"/>
  <c r="A9" i="2"/>
  <c r="C28" i="6"/>
  <c r="C31"/>
  <c r="B9" i="2"/>
  <c r="E28" i="6"/>
  <c r="E31"/>
  <c r="C22" i="2" s="1"/>
  <c r="C9"/>
  <c r="G28" i="6"/>
  <c r="G31"/>
  <c r="D9" i="2"/>
  <c r="I28" i="6"/>
  <c r="I31"/>
  <c r="E22" i="2" s="1"/>
  <c r="E9"/>
  <c r="B16" i="6"/>
  <c r="C16"/>
  <c r="E16"/>
  <c r="G16"/>
  <c r="I16"/>
  <c r="B22"/>
  <c r="A11" i="2" s="1"/>
  <c r="C22" i="6"/>
  <c r="B11" i="2" s="1"/>
  <c r="E22" i="6"/>
  <c r="C11" i="2" s="1"/>
  <c r="G22" i="6"/>
  <c r="D11" i="2" s="1"/>
  <c r="I22" i="6"/>
  <c r="E11" i="2" s="1"/>
  <c r="B36" i="6"/>
  <c r="A12" i="2" s="1"/>
  <c r="C36" i="6"/>
  <c r="B27" i="2" s="1"/>
  <c r="E36" i="6"/>
  <c r="C12" i="2" s="1"/>
  <c r="G36" i="6"/>
  <c r="D27" i="2" s="1"/>
  <c r="I36" i="6"/>
  <c r="E12" i="2" s="1"/>
  <c r="B32" i="6"/>
  <c r="B23"/>
  <c r="C32"/>
  <c r="C23"/>
  <c r="B22" i="2"/>
  <c r="E32" i="6"/>
  <c r="E23"/>
  <c r="G32"/>
  <c r="D23" i="2" s="1"/>
  <c r="G23" i="6"/>
  <c r="I32"/>
  <c r="I23"/>
  <c r="B19"/>
  <c r="A14" i="2" s="1"/>
  <c r="C19" i="6"/>
  <c r="E19"/>
  <c r="C14" i="2" s="1"/>
  <c r="G19" i="6"/>
  <c r="I19"/>
  <c r="E14" i="2" s="1"/>
  <c r="B11" i="6"/>
  <c r="C11"/>
  <c r="B16" i="2" s="1"/>
  <c r="E11" i="6"/>
  <c r="G11"/>
  <c r="D2" i="2" s="1"/>
  <c r="I11" i="6"/>
  <c r="B35"/>
  <c r="A16" i="2"/>
  <c r="C35" i="6"/>
  <c r="E35"/>
  <c r="C16" i="2"/>
  <c r="G35" i="6"/>
  <c r="I35"/>
  <c r="E16" i="2"/>
  <c r="B38" i="6"/>
  <c r="A29" i="2" s="1"/>
  <c r="C38" i="6"/>
  <c r="B17" i="2" s="1"/>
  <c r="E38" i="6"/>
  <c r="C29" i="2" s="1"/>
  <c r="G38" i="6"/>
  <c r="D17" i="2" s="1"/>
  <c r="I38" i="6"/>
  <c r="E29" i="2" s="1"/>
  <c r="A18"/>
  <c r="E18"/>
  <c r="B19"/>
  <c r="D19"/>
  <c r="A20"/>
  <c r="E20"/>
  <c r="B21"/>
  <c r="D21"/>
  <c r="A22"/>
  <c r="D22"/>
  <c r="A23"/>
  <c r="C23"/>
  <c r="E23"/>
  <c r="B33" i="6"/>
  <c r="A24" i="2" s="1"/>
  <c r="C33" i="6"/>
  <c r="E33"/>
  <c r="C24" i="2" s="1"/>
  <c r="G33" i="6"/>
  <c r="I33"/>
  <c r="E24" i="2" s="1"/>
  <c r="D25"/>
  <c r="C26"/>
  <c r="D26"/>
  <c r="A27"/>
  <c r="C27"/>
  <c r="B28"/>
  <c r="E28"/>
  <c r="B29"/>
  <c r="D29"/>
  <c r="A25" i="6"/>
  <c r="D25"/>
  <c r="F25"/>
  <c r="H25"/>
  <c r="A17"/>
  <c r="D17"/>
  <c r="F17"/>
  <c r="H17"/>
  <c r="A30"/>
  <c r="D30"/>
  <c r="F30"/>
  <c r="H30"/>
  <c r="A26"/>
  <c r="D26"/>
  <c r="F26"/>
  <c r="H26"/>
  <c r="A21"/>
  <c r="D21"/>
  <c r="F21"/>
  <c r="H21"/>
  <c r="A37"/>
  <c r="D37"/>
  <c r="F37"/>
  <c r="H37"/>
  <c r="A28"/>
  <c r="D28"/>
  <c r="F28"/>
  <c r="H28"/>
  <c r="A24"/>
  <c r="D24"/>
  <c r="F24"/>
  <c r="H24"/>
  <c r="A27"/>
  <c r="D27"/>
  <c r="F27"/>
  <c r="H27"/>
  <c r="A36"/>
  <c r="D36"/>
  <c r="F36"/>
  <c r="H36"/>
  <c r="A32"/>
  <c r="D32"/>
  <c r="F32"/>
  <c r="H32"/>
  <c r="A31"/>
  <c r="D31"/>
  <c r="F31"/>
  <c r="H31"/>
  <c r="A29"/>
  <c r="D29"/>
  <c r="F29"/>
  <c r="H29"/>
  <c r="A11"/>
  <c r="D11"/>
  <c r="F11"/>
  <c r="H11"/>
  <c r="A38"/>
  <c r="D38"/>
  <c r="F38"/>
  <c r="H38"/>
  <c r="A13"/>
  <c r="D13"/>
  <c r="F13"/>
  <c r="H13"/>
  <c r="A18"/>
  <c r="D18"/>
  <c r="F18"/>
  <c r="H18"/>
  <c r="A14"/>
  <c r="D14"/>
  <c r="F14"/>
  <c r="H14"/>
  <c r="A22"/>
  <c r="D22"/>
  <c r="F22"/>
  <c r="H22"/>
  <c r="A34"/>
  <c r="D34"/>
  <c r="F34"/>
  <c r="H34"/>
  <c r="A20"/>
  <c r="D20"/>
  <c r="F20"/>
  <c r="H20"/>
  <c r="A35"/>
  <c r="D35"/>
  <c r="F35"/>
  <c r="H35"/>
  <c r="A12"/>
  <c r="D12"/>
  <c r="F12"/>
  <c r="H12"/>
  <c r="A33"/>
  <c r="D33"/>
  <c r="F33"/>
  <c r="H33"/>
  <c r="A15"/>
  <c r="D15"/>
  <c r="F15"/>
  <c r="H15"/>
  <c r="A16"/>
  <c r="D16"/>
  <c r="F16"/>
  <c r="H16"/>
  <c r="A19"/>
  <c r="D19"/>
  <c r="F19"/>
  <c r="H19"/>
  <c r="A39"/>
  <c r="A40"/>
  <c r="A41"/>
  <c r="A42"/>
  <c r="A43"/>
  <c r="A44"/>
  <c r="A45"/>
  <c r="A12" i="23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12" i="2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12" i="15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12" i="20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12" i="1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H23" i="6"/>
  <c r="F23"/>
  <c r="D23"/>
  <c r="A23"/>
  <c r="C11" i="23"/>
  <c r="B11"/>
  <c r="A11"/>
  <c r="C11" i="22"/>
  <c r="B11"/>
  <c r="A11"/>
  <c r="N11" i="21"/>
  <c r="M11"/>
  <c r="O11"/>
  <c r="C11"/>
  <c r="B11"/>
  <c r="A11"/>
  <c r="M11" i="20"/>
  <c r="X11"/>
  <c r="Y11"/>
  <c r="N11"/>
  <c r="O11" s="1"/>
  <c r="C11"/>
  <c r="B11"/>
  <c r="A11"/>
  <c r="B2" i="2"/>
  <c r="E2"/>
  <c r="M11" i="1"/>
  <c r="X11"/>
  <c r="Y11" s="1"/>
  <c r="N11"/>
  <c r="O11"/>
  <c r="A11" i="15"/>
  <c r="B11"/>
  <c r="C11"/>
  <c r="C11" i="1"/>
  <c r="B11"/>
  <c r="A11"/>
  <c r="C2" i="2"/>
  <c r="L11" i="23"/>
  <c r="N11" s="1"/>
  <c r="L11" i="22"/>
  <c r="L11" i="15"/>
  <c r="J11" i="1"/>
  <c r="K11" s="1"/>
  <c r="Q11" i="20"/>
  <c r="U11" i="1"/>
  <c r="AA11" i="20"/>
  <c r="Z11" i="1"/>
  <c r="K10" i="22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6" i="21"/>
  <c r="L36"/>
  <c r="K35"/>
  <c r="L35"/>
  <c r="K34"/>
  <c r="L34"/>
  <c r="K33"/>
  <c r="L33"/>
  <c r="K32"/>
  <c r="L32"/>
  <c r="K31"/>
  <c r="L31"/>
  <c r="K30"/>
  <c r="L30"/>
  <c r="K29"/>
  <c r="L29"/>
  <c r="K28"/>
  <c r="L28"/>
  <c r="K27"/>
  <c r="L27"/>
  <c r="K26"/>
  <c r="L26"/>
  <c r="K25"/>
  <c r="L25"/>
  <c r="K24"/>
  <c r="L24"/>
  <c r="K23"/>
  <c r="L23"/>
  <c r="K22"/>
  <c r="L22"/>
  <c r="K21"/>
  <c r="L21"/>
  <c r="K20"/>
  <c r="L20"/>
  <c r="K19"/>
  <c r="L19"/>
  <c r="K18"/>
  <c r="L18"/>
  <c r="S17"/>
  <c r="T17" s="1"/>
  <c r="K17"/>
  <c r="L17"/>
  <c r="K16"/>
  <c r="L16"/>
  <c r="S15"/>
  <c r="T15" s="1"/>
  <c r="K15"/>
  <c r="L15"/>
  <c r="K14"/>
  <c r="L14"/>
  <c r="K13"/>
  <c r="L13"/>
  <c r="K12"/>
  <c r="L12"/>
  <c r="P11"/>
  <c r="Q11"/>
  <c r="U11" s="1"/>
  <c r="J11"/>
  <c r="K11"/>
  <c r="L11" s="1"/>
  <c r="V37" i="20"/>
  <c r="W37" s="1"/>
  <c r="K36"/>
  <c r="L36" s="1"/>
  <c r="V35"/>
  <c r="W35" s="1"/>
  <c r="K35"/>
  <c r="L35" s="1"/>
  <c r="K34"/>
  <c r="L34" s="1"/>
  <c r="V33"/>
  <c r="W33" s="1"/>
  <c r="K33"/>
  <c r="L33" s="1"/>
  <c r="K32"/>
  <c r="L32" s="1"/>
  <c r="V31"/>
  <c r="W31" s="1"/>
  <c r="K31"/>
  <c r="L31" s="1"/>
  <c r="K30"/>
  <c r="L30" s="1"/>
  <c r="V29"/>
  <c r="W29" s="1"/>
  <c r="K29"/>
  <c r="L29" s="1"/>
  <c r="K28"/>
  <c r="L28" s="1"/>
  <c r="V27"/>
  <c r="W27" s="1"/>
  <c r="K27"/>
  <c r="L27" s="1"/>
  <c r="K26"/>
  <c r="L26" s="1"/>
  <c r="K25"/>
  <c r="L25" s="1"/>
  <c r="K24"/>
  <c r="L24" s="1"/>
  <c r="V23"/>
  <c r="W23" s="1"/>
  <c r="K23"/>
  <c r="L23" s="1"/>
  <c r="K22"/>
  <c r="L22" s="1"/>
  <c r="V21"/>
  <c r="W21" s="1"/>
  <c r="K21"/>
  <c r="L21" s="1"/>
  <c r="K20"/>
  <c r="L20" s="1"/>
  <c r="V19"/>
  <c r="W19" s="1"/>
  <c r="K19"/>
  <c r="L19" s="1"/>
  <c r="K18"/>
  <c r="L18" s="1"/>
  <c r="AC17"/>
  <c r="AD17" s="1"/>
  <c r="V17"/>
  <c r="W17" s="1"/>
  <c r="K17"/>
  <c r="L17" s="1"/>
  <c r="K16"/>
  <c r="L16" s="1"/>
  <c r="AC15"/>
  <c r="AD15" s="1"/>
  <c r="V15"/>
  <c r="W15" s="1"/>
  <c r="K15"/>
  <c r="L15" s="1"/>
  <c r="K14"/>
  <c r="L14" s="1"/>
  <c r="V13"/>
  <c r="W13" s="1"/>
  <c r="K13"/>
  <c r="L13" s="1"/>
  <c r="K12"/>
  <c r="L12" s="1"/>
  <c r="K38" i="1"/>
  <c r="L38"/>
  <c r="V37"/>
  <c r="W37"/>
  <c r="K37"/>
  <c r="L37"/>
  <c r="K36"/>
  <c r="L36"/>
  <c r="V35"/>
  <c r="W35"/>
  <c r="K35"/>
  <c r="L35"/>
  <c r="V34"/>
  <c r="W34"/>
  <c r="K34"/>
  <c r="L34"/>
  <c r="V33"/>
  <c r="W33"/>
  <c r="K33"/>
  <c r="L33"/>
  <c r="V32"/>
  <c r="W32"/>
  <c r="K32"/>
  <c r="L32"/>
  <c r="V31"/>
  <c r="W31"/>
  <c r="K31"/>
  <c r="L31"/>
  <c r="V30"/>
  <c r="W30"/>
  <c r="K30"/>
  <c r="L30"/>
  <c r="V29"/>
  <c r="W29"/>
  <c r="K29"/>
  <c r="L29"/>
  <c r="V28"/>
  <c r="W28"/>
  <c r="K28"/>
  <c r="L28"/>
  <c r="V27"/>
  <c r="W27"/>
  <c r="K27"/>
  <c r="L27"/>
  <c r="V26"/>
  <c r="W26"/>
  <c r="K26"/>
  <c r="L26"/>
  <c r="V25"/>
  <c r="W25"/>
  <c r="K25"/>
  <c r="L25"/>
  <c r="V24"/>
  <c r="W24"/>
  <c r="K24"/>
  <c r="L24"/>
  <c r="V23"/>
  <c r="W23"/>
  <c r="K23"/>
  <c r="L23"/>
  <c r="V22"/>
  <c r="W22"/>
  <c r="K22"/>
  <c r="L22"/>
  <c r="V21"/>
  <c r="W21"/>
  <c r="K21"/>
  <c r="L21"/>
  <c r="V20"/>
  <c r="W20"/>
  <c r="K20"/>
  <c r="L20"/>
  <c r="V19"/>
  <c r="W19"/>
  <c r="K19"/>
  <c r="L19"/>
  <c r="V18"/>
  <c r="W18"/>
  <c r="K18"/>
  <c r="L18"/>
  <c r="V17"/>
  <c r="W17"/>
  <c r="K17"/>
  <c r="L17"/>
  <c r="V16"/>
  <c r="W16"/>
  <c r="K16"/>
  <c r="L16"/>
  <c r="V15"/>
  <c r="W15"/>
  <c r="K15"/>
  <c r="L15"/>
  <c r="V14"/>
  <c r="W14"/>
  <c r="K14"/>
  <c r="L14"/>
  <c r="V13"/>
  <c r="W13"/>
  <c r="K13"/>
  <c r="L13"/>
  <c r="V12"/>
  <c r="W12"/>
  <c r="K12"/>
  <c r="L12"/>
  <c r="D10" i="2" l="1"/>
  <c r="B10"/>
  <c r="D7"/>
  <c r="D6"/>
  <c r="B6"/>
  <c r="E19"/>
  <c r="E5"/>
  <c r="C19"/>
  <c r="C5"/>
  <c r="A19"/>
  <c r="A5"/>
  <c r="D4"/>
  <c r="B4"/>
  <c r="E3"/>
  <c r="C3"/>
  <c r="A3"/>
  <c r="E10"/>
  <c r="C10"/>
  <c r="A10"/>
  <c r="E6"/>
  <c r="C6"/>
  <c r="A6"/>
  <c r="D5"/>
  <c r="B5"/>
  <c r="E4"/>
  <c r="C18"/>
  <c r="C4"/>
  <c r="A4"/>
  <c r="D3"/>
  <c r="B25"/>
  <c r="B3"/>
  <c r="U36" i="21"/>
  <c r="AE36" i="20"/>
  <c r="U33" i="21"/>
  <c r="U28"/>
  <c r="AE28" i="20"/>
  <c r="U27" i="21"/>
  <c r="AE27" i="20"/>
  <c r="B26" i="2"/>
  <c r="B13"/>
  <c r="A13"/>
  <c r="D12"/>
  <c r="B12"/>
  <c r="E7"/>
  <c r="A2"/>
  <c r="E27"/>
  <c r="D28"/>
  <c r="A26"/>
  <c r="D24"/>
  <c r="B24"/>
  <c r="B23"/>
  <c r="E21"/>
  <c r="C21"/>
  <c r="A21"/>
  <c r="E17"/>
  <c r="C17"/>
  <c r="A17"/>
  <c r="D16"/>
  <c r="D14"/>
  <c r="B14"/>
  <c r="E13"/>
  <c r="D13"/>
  <c r="C13"/>
  <c r="E8"/>
  <c r="D8"/>
  <c r="C28"/>
  <c r="A28"/>
  <c r="C7"/>
  <c r="B7"/>
  <c r="A7"/>
  <c r="E25"/>
  <c r="C25"/>
  <c r="D18"/>
  <c r="B18"/>
  <c r="D20"/>
  <c r="B20"/>
  <c r="E15"/>
  <c r="D15"/>
  <c r="C15"/>
  <c r="B15"/>
  <c r="A15"/>
  <c r="E26"/>
  <c r="AB18" i="20"/>
  <c r="AC18" s="1"/>
  <c r="AD18" s="1"/>
  <c r="U35" i="21"/>
  <c r="AE35" i="20"/>
  <c r="AE14" i="1"/>
  <c r="AE13"/>
  <c r="AE12"/>
  <c r="AE37"/>
  <c r="AE34"/>
  <c r="R11" i="21"/>
  <c r="S11" s="1"/>
  <c r="Q11" i="1"/>
  <c r="P11"/>
  <c r="L11"/>
  <c r="V11"/>
  <c r="W11" s="1"/>
  <c r="AA11"/>
  <c r="Z11" i="20"/>
  <c r="U11"/>
  <c r="V11"/>
  <c r="U38"/>
  <c r="AA38"/>
  <c r="Z38"/>
  <c r="U36"/>
  <c r="AA36"/>
  <c r="Z36"/>
  <c r="U28"/>
  <c r="AA28"/>
  <c r="Z28"/>
  <c r="U18"/>
  <c r="AA18"/>
  <c r="Z18"/>
  <c r="U14"/>
  <c r="AA14"/>
  <c r="Z14"/>
  <c r="U12"/>
  <c r="AA12"/>
  <c r="Z12"/>
  <c r="P38" i="21"/>
  <c r="Q38"/>
  <c r="J38"/>
  <c r="K38" s="1"/>
  <c r="P38" i="20"/>
  <c r="Q38"/>
  <c r="J38"/>
  <c r="Z36" i="1"/>
  <c r="AA36"/>
  <c r="U36"/>
  <c r="AE38"/>
  <c r="P11" i="20"/>
  <c r="AE11" s="1"/>
  <c r="J11"/>
  <c r="K11" s="1"/>
  <c r="U34"/>
  <c r="AA34"/>
  <c r="Z34"/>
  <c r="U32"/>
  <c r="AA32"/>
  <c r="Z32"/>
  <c r="U30"/>
  <c r="AA30"/>
  <c r="Z30"/>
  <c r="U26"/>
  <c r="AA26"/>
  <c r="Z26"/>
  <c r="U25"/>
  <c r="AA25"/>
  <c r="Z25"/>
  <c r="U24"/>
  <c r="AA24"/>
  <c r="Z24"/>
  <c r="U22"/>
  <c r="AA22"/>
  <c r="Z22"/>
  <c r="U20"/>
  <c r="AA20"/>
  <c r="Z20"/>
  <c r="U16"/>
  <c r="AA16"/>
  <c r="Z16"/>
  <c r="P37" i="21"/>
  <c r="J37"/>
  <c r="Q37"/>
  <c r="P37" i="20"/>
  <c r="J37"/>
  <c r="Q37"/>
  <c r="AB37" i="1"/>
  <c r="L36" i="23"/>
  <c r="N36" s="1"/>
  <c r="K10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Q35" i="1"/>
  <c r="P35"/>
  <c r="P33" i="20"/>
  <c r="Q33"/>
  <c r="AA33" i="1"/>
  <c r="Z33"/>
  <c r="Q32" i="21"/>
  <c r="P32"/>
  <c r="Q32" i="20"/>
  <c r="P32"/>
  <c r="Q31" i="21"/>
  <c r="P31"/>
  <c r="Q31" i="20"/>
  <c r="P31"/>
  <c r="Q30" i="21"/>
  <c r="P30"/>
  <c r="Q30" i="20"/>
  <c r="P30"/>
  <c r="Q29" i="21"/>
  <c r="P29"/>
  <c r="Q29" i="20"/>
  <c r="P29"/>
  <c r="AA28" i="1"/>
  <c r="Z28"/>
  <c r="AA27"/>
  <c r="Z27"/>
  <c r="P26"/>
  <c r="Q26"/>
  <c r="P24" i="21"/>
  <c r="Q24"/>
  <c r="P24" i="20"/>
  <c r="AE24" s="1"/>
  <c r="Q24"/>
  <c r="P22" i="21"/>
  <c r="U22" s="1"/>
  <c r="Q22"/>
  <c r="P22" i="20"/>
  <c r="AE22" s="1"/>
  <c r="Q22"/>
  <c r="P20" i="21"/>
  <c r="U20" s="1"/>
  <c r="Q20"/>
  <c r="P20" i="20"/>
  <c r="AE20" s="1"/>
  <c r="Q20"/>
  <c r="P18" i="21"/>
  <c r="U18" s="1"/>
  <c r="Q18"/>
  <c r="AA18" i="1"/>
  <c r="Z18"/>
  <c r="AA17"/>
  <c r="Z17"/>
  <c r="AA15"/>
  <c r="Z15"/>
  <c r="Q14" i="20"/>
  <c r="P14"/>
  <c r="Q13" i="21"/>
  <c r="P13"/>
  <c r="U13" s="1"/>
  <c r="Q13" i="20"/>
  <c r="P13"/>
  <c r="AE13" s="1"/>
  <c r="Q12" i="21"/>
  <c r="P12"/>
  <c r="U12" s="1"/>
  <c r="Q12" i="20"/>
  <c r="P12"/>
  <c r="AE12" s="1"/>
  <c r="U38" i="1"/>
  <c r="AA37" i="20"/>
  <c r="AA35"/>
  <c r="AA33"/>
  <c r="AA31"/>
  <c r="AA29"/>
  <c r="AA27"/>
  <c r="AA23"/>
  <c r="AA21"/>
  <c r="AA19"/>
  <c r="AA17"/>
  <c r="AA15"/>
  <c r="AA13"/>
  <c r="AE32" i="1"/>
  <c r="AE31"/>
  <c r="AE30"/>
  <c r="AE29"/>
  <c r="AE24"/>
  <c r="AE22"/>
  <c r="AE20"/>
  <c r="M17" i="6"/>
  <c r="L12" i="15"/>
  <c r="M25" i="6" s="1"/>
  <c r="K12" i="15"/>
  <c r="K13" s="1"/>
  <c r="K14" s="1"/>
  <c r="P26" i="20"/>
  <c r="Q26"/>
  <c r="P25"/>
  <c r="AE25" s="1"/>
  <c r="Q25"/>
  <c r="Q26" i="21"/>
  <c r="P26"/>
  <c r="Q25"/>
  <c r="P25"/>
  <c r="P14"/>
  <c r="U14" s="1"/>
  <c r="Q14"/>
  <c r="AA35" i="1"/>
  <c r="Z35"/>
  <c r="P34" i="21"/>
  <c r="U34" s="1"/>
  <c r="Q34"/>
  <c r="P34" i="20"/>
  <c r="AE34" s="1"/>
  <c r="Q34"/>
  <c r="Q33" i="1"/>
  <c r="P33"/>
  <c r="Q28"/>
  <c r="P28"/>
  <c r="Q27"/>
  <c r="P27"/>
  <c r="Z26"/>
  <c r="AA26"/>
  <c r="P25"/>
  <c r="AE25" s="1"/>
  <c r="Q25"/>
  <c r="P23" i="21"/>
  <c r="U23" s="1"/>
  <c r="Q23"/>
  <c r="P23" i="20"/>
  <c r="AE23" s="1"/>
  <c r="Q23"/>
  <c r="P21" i="21"/>
  <c r="U21" s="1"/>
  <c r="Q21"/>
  <c r="P21" i="20"/>
  <c r="AE21" s="1"/>
  <c r="Q21"/>
  <c r="P19" i="21"/>
  <c r="U19" s="1"/>
  <c r="Q19"/>
  <c r="P19" i="20"/>
  <c r="AE19" s="1"/>
  <c r="Q19"/>
  <c r="Q18" i="1"/>
  <c r="P18"/>
  <c r="Q17"/>
  <c r="P17"/>
  <c r="Q16" i="21"/>
  <c r="P16"/>
  <c r="Q16" i="20"/>
  <c r="P16"/>
  <c r="Q15" i="1"/>
  <c r="P15"/>
  <c r="AE36"/>
  <c r="AE23"/>
  <c r="AE21"/>
  <c r="AE19"/>
  <c r="AE16"/>
  <c r="AE29" i="20" l="1"/>
  <c r="U29" i="21"/>
  <c r="M14" i="6" s="1"/>
  <c r="AE30" i="20"/>
  <c r="U30" i="21"/>
  <c r="AE31" i="20"/>
  <c r="U31" i="21"/>
  <c r="M34" i="6" s="1"/>
  <c r="AE32" i="20"/>
  <c r="U32" i="21"/>
  <c r="AB27" i="20"/>
  <c r="AC27"/>
  <c r="AD27" s="1"/>
  <c r="AB28"/>
  <c r="AC28"/>
  <c r="AD28" s="1"/>
  <c r="R33" i="21"/>
  <c r="R36"/>
  <c r="S36" s="1"/>
  <c r="AE26" i="20"/>
  <c r="R27" i="21"/>
  <c r="S27"/>
  <c r="T27" s="1"/>
  <c r="R28"/>
  <c r="T28"/>
  <c r="S28"/>
  <c r="AB36" i="20"/>
  <c r="AC36" s="1"/>
  <c r="AD36" s="1"/>
  <c r="AE15" i="1"/>
  <c r="AB15" s="1"/>
  <c r="AE16" i="20"/>
  <c r="M21" i="6" s="1"/>
  <c r="U24" i="21"/>
  <c r="U38"/>
  <c r="AB34" i="1"/>
  <c r="AC34" s="1"/>
  <c r="AB12"/>
  <c r="AC12" s="1"/>
  <c r="AD12" s="1"/>
  <c r="AB14"/>
  <c r="AC14" s="1"/>
  <c r="AD14" s="1"/>
  <c r="S35" i="21"/>
  <c r="R35"/>
  <c r="T35"/>
  <c r="AE38" i="20"/>
  <c r="AC13" i="1"/>
  <c r="AB13"/>
  <c r="AD13"/>
  <c r="AB35" i="20"/>
  <c r="AC35"/>
  <c r="AD35" s="1"/>
  <c r="U16" i="21"/>
  <c r="AE17" i="1"/>
  <c r="M37" i="6" s="1"/>
  <c r="T11" i="21"/>
  <c r="J25" i="6"/>
  <c r="AB16" i="1"/>
  <c r="AC16" s="1"/>
  <c r="M36" i="6"/>
  <c r="AB21" i="1"/>
  <c r="AC21"/>
  <c r="R16" i="21"/>
  <c r="S16" s="1"/>
  <c r="L15" i="15"/>
  <c r="M26" i="6" s="1"/>
  <c r="K15" i="15"/>
  <c r="K16" s="1"/>
  <c r="K17" s="1"/>
  <c r="K18" s="1"/>
  <c r="K19" s="1"/>
  <c r="K20" s="1"/>
  <c r="K21" s="1"/>
  <c r="K22" s="1"/>
  <c r="K23" s="1"/>
  <c r="K24" s="1"/>
  <c r="K25" s="1"/>
  <c r="K26" s="1"/>
  <c r="M32" i="6"/>
  <c r="AB22" i="1"/>
  <c r="AC22"/>
  <c r="AB29"/>
  <c r="AC29" s="1"/>
  <c r="AB31"/>
  <c r="AC31" s="1"/>
  <c r="W38"/>
  <c r="V38"/>
  <c r="R18" i="21"/>
  <c r="S18" s="1"/>
  <c r="AB20" i="20"/>
  <c r="AC20" s="1"/>
  <c r="AD20" s="1"/>
  <c r="R20" i="21"/>
  <c r="S20" s="1"/>
  <c r="AB22" i="20"/>
  <c r="AC22" s="1"/>
  <c r="AD22" s="1"/>
  <c r="R22" i="21"/>
  <c r="S22" s="1"/>
  <c r="AB24" i="20"/>
  <c r="AC24" s="1"/>
  <c r="AD24" s="1"/>
  <c r="R24" i="21"/>
  <c r="S24" s="1"/>
  <c r="K37" i="20"/>
  <c r="L37"/>
  <c r="V20"/>
  <c r="W20"/>
  <c r="V24"/>
  <c r="W24"/>
  <c r="V26"/>
  <c r="W26"/>
  <c r="V32"/>
  <c r="W32"/>
  <c r="AB11"/>
  <c r="AD11" s="1"/>
  <c r="AC11"/>
  <c r="W36" i="1"/>
  <c r="V36"/>
  <c r="V12" i="20"/>
  <c r="W12" s="1"/>
  <c r="V18"/>
  <c r="W18" s="1"/>
  <c r="V36"/>
  <c r="W36" s="1"/>
  <c r="AE18" i="1"/>
  <c r="AE27"/>
  <c r="AE28"/>
  <c r="AE33"/>
  <c r="U25" i="21"/>
  <c r="M11" i="6" s="1"/>
  <c r="U26" i="21"/>
  <c r="AE26" i="1"/>
  <c r="AE33" i="20"/>
  <c r="U37" i="21"/>
  <c r="L11" i="20"/>
  <c r="L38" i="21"/>
  <c r="AE11" i="1"/>
  <c r="M24" i="6"/>
  <c r="AB19" i="1"/>
  <c r="M31" i="6"/>
  <c r="AB23" i="1"/>
  <c r="AC23" s="1"/>
  <c r="M15" i="6"/>
  <c r="AB36" i="1"/>
  <c r="AC36" s="1"/>
  <c r="AB19" i="20"/>
  <c r="AC19" s="1"/>
  <c r="AD19" s="1"/>
  <c r="R19" i="21"/>
  <c r="S19"/>
  <c r="AB21" i="20"/>
  <c r="AC21" s="1"/>
  <c r="AD21" s="1"/>
  <c r="R21" i="21"/>
  <c r="AB23" i="20"/>
  <c r="AC23" s="1"/>
  <c r="AD23" s="1"/>
  <c r="R23" i="21"/>
  <c r="S23" s="1"/>
  <c r="AB25" i="1"/>
  <c r="AC25" s="1"/>
  <c r="AB34" i="20"/>
  <c r="AC34" s="1"/>
  <c r="AD34" s="1"/>
  <c r="R34" i="21"/>
  <c r="S34" s="1"/>
  <c r="R14"/>
  <c r="S14" s="1"/>
  <c r="AB25" i="20"/>
  <c r="AC25" s="1"/>
  <c r="AD25" s="1"/>
  <c r="AB26"/>
  <c r="AC26" s="1"/>
  <c r="AD26" s="1"/>
  <c r="J17" i="6"/>
  <c r="M27"/>
  <c r="AB20" i="1"/>
  <c r="AC20" s="1"/>
  <c r="M29" i="6"/>
  <c r="AB24" i="1"/>
  <c r="M22" i="6"/>
  <c r="AB30" i="1"/>
  <c r="AC30"/>
  <c r="M20" i="6"/>
  <c r="AB32" i="1"/>
  <c r="AB12" i="20"/>
  <c r="AC12" s="1"/>
  <c r="AD12" s="1"/>
  <c r="R12" i="21"/>
  <c r="S12" s="1"/>
  <c r="AB13" i="20"/>
  <c r="AC13" s="1"/>
  <c r="AD13" s="1"/>
  <c r="R13" i="21"/>
  <c r="S13" s="1"/>
  <c r="AB29" i="20"/>
  <c r="R29" i="21"/>
  <c r="S29"/>
  <c r="AB30" i="20"/>
  <c r="AC30" s="1"/>
  <c r="AD30" s="1"/>
  <c r="R30" i="21"/>
  <c r="S30" s="1"/>
  <c r="AB31" i="20"/>
  <c r="AC31" s="1"/>
  <c r="AD31" s="1"/>
  <c r="R31" i="21"/>
  <c r="S31" s="1"/>
  <c r="AB32" i="20"/>
  <c r="R32" i="21"/>
  <c r="AC37" i="1"/>
  <c r="AD37" s="1"/>
  <c r="L37" i="21"/>
  <c r="K37"/>
  <c r="V16" i="20"/>
  <c r="W16" s="1"/>
  <c r="V22"/>
  <c r="W22" s="1"/>
  <c r="V25"/>
  <c r="W25" s="1"/>
  <c r="V30"/>
  <c r="W30" s="1"/>
  <c r="V34"/>
  <c r="W34" s="1"/>
  <c r="AB38" i="1"/>
  <c r="AC38" s="1"/>
  <c r="M19" i="6"/>
  <c r="K38" i="20"/>
  <c r="L38" s="1"/>
  <c r="AB38"/>
  <c r="AC38" s="1"/>
  <c r="AD38" s="1"/>
  <c r="R38" i="21"/>
  <c r="S38" s="1"/>
  <c r="V14" i="20"/>
  <c r="W14" s="1"/>
  <c r="V28"/>
  <c r="W28" s="1"/>
  <c r="V38"/>
  <c r="W38" s="1"/>
  <c r="AE14"/>
  <c r="AE35" i="1"/>
  <c r="AE37" i="20"/>
  <c r="W11"/>
  <c r="AB17" i="1" l="1"/>
  <c r="AB16" i="20"/>
  <c r="AC16" s="1"/>
  <c r="AD16" s="1"/>
  <c r="AD21" i="1"/>
  <c r="AD16"/>
  <c r="T36" i="21"/>
  <c r="AD15" i="1"/>
  <c r="AC15"/>
  <c r="AD32"/>
  <c r="S32" i="21"/>
  <c r="T32" s="1"/>
  <c r="T31"/>
  <c r="T29"/>
  <c r="T12"/>
  <c r="AC32" i="1"/>
  <c r="AD30"/>
  <c r="AD25"/>
  <c r="T19" i="21"/>
  <c r="AD31" i="1"/>
  <c r="AD22"/>
  <c r="AC17"/>
  <c r="S33" i="21"/>
  <c r="T33" s="1"/>
  <c r="T38"/>
  <c r="T30"/>
  <c r="T13"/>
  <c r="T34"/>
  <c r="T23"/>
  <c r="AD36" i="1"/>
  <c r="AD29"/>
  <c r="T16" i="21"/>
  <c r="AC24" i="1"/>
  <c r="AD24" s="1"/>
  <c r="S21" i="21"/>
  <c r="T21" s="1"/>
  <c r="AC19" i="1"/>
  <c r="AD19" s="1"/>
  <c r="AD20"/>
  <c r="T14" i="21"/>
  <c r="AD23" i="1"/>
  <c r="T24" i="21"/>
  <c r="T22"/>
  <c r="T20"/>
  <c r="T18"/>
  <c r="AD17" i="1"/>
  <c r="K25" i="6"/>
  <c r="L25" s="1"/>
  <c r="AD34" i="1"/>
  <c r="J26" i="6"/>
  <c r="K26" s="1"/>
  <c r="AB14" i="20"/>
  <c r="AC14" s="1"/>
  <c r="AD14" s="1"/>
  <c r="M30" i="6"/>
  <c r="J20"/>
  <c r="J22"/>
  <c r="J27"/>
  <c r="M33"/>
  <c r="AB35" i="1"/>
  <c r="J19" i="6"/>
  <c r="M23"/>
  <c r="AB11" i="1"/>
  <c r="AB33" i="20"/>
  <c r="AC33" s="1"/>
  <c r="R26" i="21"/>
  <c r="T26" s="1"/>
  <c r="S26"/>
  <c r="M35" i="6"/>
  <c r="AB33" i="1"/>
  <c r="AD33" s="1"/>
  <c r="AC33"/>
  <c r="AB27"/>
  <c r="L27" i="15"/>
  <c r="M13" i="6" s="1"/>
  <c r="K27" i="15"/>
  <c r="K28" s="1"/>
  <c r="K29" s="1"/>
  <c r="K30" s="1"/>
  <c r="K31" s="1"/>
  <c r="K32" s="1"/>
  <c r="K33" s="1"/>
  <c r="AD38" i="1"/>
  <c r="AC32" i="20"/>
  <c r="AD32" s="1"/>
  <c r="AC29"/>
  <c r="AD29" s="1"/>
  <c r="K17" i="6"/>
  <c r="AB37" i="20"/>
  <c r="AC37" s="1"/>
  <c r="AD37" s="1"/>
  <c r="M16" i="6"/>
  <c r="J29"/>
  <c r="K29" s="1"/>
  <c r="J11"/>
  <c r="K11" s="1"/>
  <c r="J15"/>
  <c r="K15" s="1"/>
  <c r="J31"/>
  <c r="J24"/>
  <c r="F15" i="2" s="1"/>
  <c r="R37" i="21"/>
  <c r="M38" i="6"/>
  <c r="AB26" i="1"/>
  <c r="AC26"/>
  <c r="R25" i="21"/>
  <c r="T25"/>
  <c r="S25"/>
  <c r="M18" i="6"/>
  <c r="AB28" i="1"/>
  <c r="AD28"/>
  <c r="AC28"/>
  <c r="M28" i="6"/>
  <c r="AB18" i="1"/>
  <c r="AD18"/>
  <c r="AC18"/>
  <c r="J34" i="6"/>
  <c r="J14"/>
  <c r="J32"/>
  <c r="F23" i="2" s="1"/>
  <c r="J37" i="6"/>
  <c r="J36"/>
  <c r="F27" i="2" s="1"/>
  <c r="J21" i="6"/>
  <c r="K21"/>
  <c r="F6" i="2" l="1"/>
  <c r="AC27" i="1"/>
  <c r="AD27" s="1"/>
  <c r="F11" i="2"/>
  <c r="F12"/>
  <c r="L21" i="6"/>
  <c r="K32"/>
  <c r="F22" i="2"/>
  <c r="F20"/>
  <c r="K19" i="6"/>
  <c r="L19" s="1"/>
  <c r="F8" i="2"/>
  <c r="G16"/>
  <c r="F16"/>
  <c r="K34" i="6"/>
  <c r="AD26" i="1"/>
  <c r="S37" i="21"/>
  <c r="T37" s="1"/>
  <c r="K24" i="6"/>
  <c r="G15" i="2" s="1"/>
  <c r="L29" i="6"/>
  <c r="AC11" i="1"/>
  <c r="AD11" s="1"/>
  <c r="AC35"/>
  <c r="AD35" s="1"/>
  <c r="K22" i="6"/>
  <c r="K20"/>
  <c r="G8" i="2" s="1"/>
  <c r="J13" i="6"/>
  <c r="F4" i="2" s="1"/>
  <c r="J28" i="6"/>
  <c r="J16"/>
  <c r="F10" i="2" s="1"/>
  <c r="J35" i="6"/>
  <c r="F26" i="2" s="1"/>
  <c r="J23" i="6"/>
  <c r="F13" i="2" s="1"/>
  <c r="J38" i="6"/>
  <c r="F29" i="2" s="1"/>
  <c r="L34" i="15"/>
  <c r="M12" i="6" s="1"/>
  <c r="K34" i="15"/>
  <c r="K35" s="1"/>
  <c r="K36" s="1"/>
  <c r="K37" s="1"/>
  <c r="K38" s="1"/>
  <c r="J33" i="6"/>
  <c r="K33" s="1"/>
  <c r="J30"/>
  <c r="F21" i="2" s="1"/>
  <c r="AD33" i="20"/>
  <c r="K36" i="6"/>
  <c r="G27" i="2" s="1"/>
  <c r="K37" i="6"/>
  <c r="L37" s="1"/>
  <c r="L32"/>
  <c r="K14"/>
  <c r="G20" i="2" s="1"/>
  <c r="L34" i="6"/>
  <c r="K31"/>
  <c r="L15"/>
  <c r="L11"/>
  <c r="L17"/>
  <c r="K27"/>
  <c r="L20"/>
  <c r="H8" i="2" s="1"/>
  <c r="L26" i="6"/>
  <c r="J18"/>
  <c r="F5" i="2" s="1"/>
  <c r="F14" l="1"/>
  <c r="F7"/>
  <c r="F18"/>
  <c r="G12"/>
  <c r="F2"/>
  <c r="H23"/>
  <c r="F17"/>
  <c r="F24"/>
  <c r="G11"/>
  <c r="G23"/>
  <c r="H16"/>
  <c r="F28"/>
  <c r="F19"/>
  <c r="F9"/>
  <c r="L22" i="6"/>
  <c r="L24"/>
  <c r="H15" i="2" s="1"/>
  <c r="K23" i="6"/>
  <c r="G14" i="2" s="1"/>
  <c r="K35" i="6"/>
  <c r="G26" i="2" s="1"/>
  <c r="K16" i="6"/>
  <c r="L27"/>
  <c r="G22" i="2"/>
  <c r="L31" i="6"/>
  <c r="H22" i="2" s="1"/>
  <c r="G6"/>
  <c r="L14" i="6"/>
  <c r="H6" i="2" s="1"/>
  <c r="J12" i="6"/>
  <c r="K18"/>
  <c r="L36"/>
  <c r="H27" i="2" s="1"/>
  <c r="K30" i="6"/>
  <c r="L33"/>
  <c r="K38"/>
  <c r="G17" i="2" s="1"/>
  <c r="K28" i="6"/>
  <c r="K13"/>
  <c r="G4" i="2" s="1"/>
  <c r="G9" l="1"/>
  <c r="G10"/>
  <c r="G7"/>
  <c r="L35" i="6"/>
  <c r="H26" i="2" s="1"/>
  <c r="H11"/>
  <c r="G13"/>
  <c r="G2"/>
  <c r="F3"/>
  <c r="F25"/>
  <c r="L16" i="6"/>
  <c r="H7" i="2" s="1"/>
  <c r="L23" i="6"/>
  <c r="H24" i="2"/>
  <c r="G18"/>
  <c r="H14"/>
  <c r="G24"/>
  <c r="H12"/>
  <c r="G28"/>
  <c r="H20"/>
  <c r="K12" i="6"/>
  <c r="G19" i="2"/>
  <c r="L28" i="6"/>
  <c r="G29" i="2"/>
  <c r="L38" i="6"/>
  <c r="G21" i="2"/>
  <c r="L30" i="6"/>
  <c r="H21" i="2" s="1"/>
  <c r="L13" i="6"/>
  <c r="H4" i="2" s="1"/>
  <c r="L12" i="6"/>
  <c r="G5" i="2"/>
  <c r="L18" i="6"/>
  <c r="H5" i="2" s="1"/>
  <c r="H3" l="1"/>
  <c r="H25"/>
  <c r="H29"/>
  <c r="H17"/>
  <c r="H19"/>
  <c r="H9"/>
  <c r="G3"/>
  <c r="G25"/>
  <c r="H13"/>
  <c r="H2"/>
  <c r="H18"/>
  <c r="H10"/>
  <c r="H28"/>
</calcChain>
</file>

<file path=xl/sharedStrings.xml><?xml version="1.0" encoding="utf-8"?>
<sst xmlns="http://schemas.openxmlformats.org/spreadsheetml/2006/main" count="310" uniqueCount="148">
  <si>
    <t>hh</t>
  </si>
  <si>
    <t>mm</t>
  </si>
  <si>
    <t>sec</t>
  </si>
  <si>
    <t>sec glob IN</t>
  </si>
  <si>
    <t>sec glob OUT</t>
  </si>
  <si>
    <t>sec REAL</t>
  </si>
  <si>
    <t>Start N</t>
  </si>
  <si>
    <t>First Pilot</t>
  </si>
  <si>
    <t>Sec Pilot</t>
  </si>
  <si>
    <t>delta REAL</t>
  </si>
  <si>
    <t>Penal POZJE</t>
  </si>
  <si>
    <t>Penal RANSHE</t>
  </si>
  <si>
    <t>koeff RANSHE</t>
  </si>
  <si>
    <t>koeff POZJE</t>
  </si>
  <si>
    <t>sec glob</t>
  </si>
  <si>
    <t>Satrt N</t>
  </si>
  <si>
    <t>License</t>
  </si>
  <si>
    <t>Car model</t>
  </si>
  <si>
    <t>Engine</t>
  </si>
  <si>
    <t>Race CLASS</t>
  </si>
  <si>
    <t>ID number</t>
  </si>
  <si>
    <t>START</t>
  </si>
  <si>
    <t>FIN</t>
  </si>
  <si>
    <t>GS RT</t>
  </si>
  <si>
    <t>Ст №</t>
  </si>
  <si>
    <t>1-й пилот</t>
  </si>
  <si>
    <t>машина</t>
  </si>
  <si>
    <t>класс</t>
  </si>
  <si>
    <t>чч</t>
  </si>
  <si>
    <t>мм</t>
  </si>
  <si>
    <t>сек</t>
  </si>
  <si>
    <t>абсол</t>
  </si>
  <si>
    <t>2-й пилот</t>
  </si>
  <si>
    <t>Slalom</t>
  </si>
  <si>
    <t>time</t>
  </si>
  <si>
    <t>20 min</t>
  </si>
  <si>
    <t>Rally mode</t>
  </si>
  <si>
    <t>Penal : Rally+BKB</t>
  </si>
  <si>
    <t>Penal : Rally</t>
  </si>
  <si>
    <t>PENAL</t>
  </si>
  <si>
    <t>false START</t>
  </si>
  <si>
    <t>fishka</t>
  </si>
  <si>
    <t>baza</t>
  </si>
  <si>
    <t>NE proezd</t>
  </si>
  <si>
    <t>fact</t>
  </si>
  <si>
    <t>sec result</t>
  </si>
  <si>
    <t>MAX t</t>
  </si>
  <si>
    <t>Fire BOARD</t>
  </si>
  <si>
    <t>HIT num</t>
  </si>
  <si>
    <t>secs - hit</t>
  </si>
  <si>
    <t>BKB FIN</t>
  </si>
  <si>
    <t>delta BKB</t>
  </si>
  <si>
    <t>BKB stop-point</t>
  </si>
  <si>
    <t>Nissan Juke</t>
  </si>
  <si>
    <t>N2</t>
  </si>
  <si>
    <t>N3</t>
  </si>
  <si>
    <t>N1</t>
  </si>
  <si>
    <t>Шульга Ганна</t>
  </si>
  <si>
    <t xml:space="preserve">DAEWOO Lanos </t>
  </si>
  <si>
    <t>Головний Хронометрист Сергій Гродзицький 02.29.003.12 Київ</t>
  </si>
  <si>
    <t>60 min</t>
  </si>
  <si>
    <t>24 min</t>
  </si>
  <si>
    <t>15 min</t>
  </si>
  <si>
    <t>NOT USE</t>
  </si>
  <si>
    <t>30 min</t>
  </si>
  <si>
    <t>Савченко-Шагінян Тетяна</t>
  </si>
  <si>
    <t xml:space="preserve">Єпіфанова Ганна </t>
  </si>
  <si>
    <t>Дудар Любов</t>
  </si>
  <si>
    <t>Гальвес Ірина</t>
  </si>
  <si>
    <t xml:space="preserve">Citroen C1    </t>
  </si>
  <si>
    <t>Кяниця Марина</t>
  </si>
  <si>
    <t>Анісімова  Яна</t>
  </si>
  <si>
    <t>Seat, Ibiza</t>
  </si>
  <si>
    <t>Сорокіна Валерія</t>
  </si>
  <si>
    <t>Радуцька Людмила</t>
  </si>
  <si>
    <t>Renault Clio RS</t>
  </si>
  <si>
    <t>Левіщенко Валерія</t>
  </si>
  <si>
    <t>Хмель Сніжана</t>
  </si>
  <si>
    <t>Toyota, Auris</t>
  </si>
  <si>
    <t xml:space="preserve">Коливайло Юлія </t>
  </si>
  <si>
    <t xml:space="preserve">  Панченко Єлизавета</t>
  </si>
  <si>
    <t xml:space="preserve">Утченко Христина </t>
  </si>
  <si>
    <t>Полякова Валентина</t>
  </si>
  <si>
    <t>Mitsubishi Lancer X 2,0</t>
  </si>
  <si>
    <t>Карнаухова Анна</t>
  </si>
  <si>
    <t>Дробот Лариса</t>
  </si>
  <si>
    <t xml:space="preserve">Citroen C-4   </t>
  </si>
  <si>
    <t xml:space="preserve">Симонова Ірина </t>
  </si>
  <si>
    <t>Базилєва Дар`я</t>
  </si>
  <si>
    <t xml:space="preserve">Hyundai Accent </t>
  </si>
  <si>
    <t>Постановська Ірина</t>
  </si>
  <si>
    <t xml:space="preserve"> Ясь Тетяна</t>
  </si>
  <si>
    <t>"ЛЕСЯ" Ларион Олеся</t>
  </si>
  <si>
    <t>ROXY Сергіїва Роксолана</t>
  </si>
  <si>
    <t xml:space="preserve">VW Polo  </t>
  </si>
  <si>
    <t xml:space="preserve">Івершень Тетяна </t>
  </si>
  <si>
    <t>Skoda Fabia 1,4</t>
  </si>
  <si>
    <t xml:space="preserve">MATILDA Герасимчук Світлана </t>
  </si>
  <si>
    <t>ROMASHKA Кравчук Наталія</t>
  </si>
  <si>
    <t>ВАЗ 11174     1,4</t>
  </si>
  <si>
    <t>МИХАСЯ Шумакова Олена</t>
  </si>
  <si>
    <t>Дмитрієва Олена</t>
  </si>
  <si>
    <t>Белая Екатерина</t>
  </si>
  <si>
    <t>Поштарук Татьяна</t>
  </si>
  <si>
    <t>Mercedes</t>
  </si>
  <si>
    <t>Астапова Полина</t>
  </si>
  <si>
    <t>Матвеева Алина</t>
  </si>
  <si>
    <t>Nissan Leaf</t>
  </si>
  <si>
    <t xml:space="preserve">E </t>
  </si>
  <si>
    <t>Фетисова Ірина</t>
  </si>
  <si>
    <t>Мануйлова Олена</t>
  </si>
  <si>
    <t>Susuki GV</t>
  </si>
  <si>
    <t>Березенська Наталія</t>
  </si>
  <si>
    <t>Замерченко Ганна</t>
  </si>
  <si>
    <t>Mitsubishi Pagero</t>
  </si>
  <si>
    <t>3.0</t>
  </si>
  <si>
    <t>Гома Аліна</t>
  </si>
  <si>
    <t>Скочеляс Катерина</t>
  </si>
  <si>
    <t>Skoda Fabia 1,2</t>
  </si>
  <si>
    <t>Павлик Ирина</t>
  </si>
  <si>
    <t>Буряк Марина</t>
  </si>
  <si>
    <t>Ауди А8</t>
  </si>
  <si>
    <t>Скопець Тетяна</t>
  </si>
  <si>
    <t>Ковальова Катерина</t>
  </si>
  <si>
    <t>Seat Ibiza</t>
  </si>
  <si>
    <t>Загірська Катерина</t>
  </si>
  <si>
    <t>Музичук Анастасія</t>
  </si>
  <si>
    <t>Smart Cabrio</t>
  </si>
  <si>
    <t>0,6 T</t>
  </si>
  <si>
    <t>Пономаренко Олеся</t>
  </si>
  <si>
    <t>Редкач Олена</t>
  </si>
  <si>
    <t>Skoda Fabia 1,9Т</t>
  </si>
  <si>
    <t>Пехтєрова Крістіна</t>
  </si>
  <si>
    <t>Чернишенко Юлия</t>
  </si>
  <si>
    <t>Ford Fiesta</t>
  </si>
  <si>
    <t>Прийменко Ірина</t>
  </si>
  <si>
    <t xml:space="preserve">Січкар Ірина </t>
  </si>
  <si>
    <t>1,8 T</t>
  </si>
  <si>
    <t>Яременко Антоніна</t>
  </si>
  <si>
    <t>Костогриз Світлана</t>
  </si>
  <si>
    <t>Renault Laguna</t>
  </si>
  <si>
    <t>Шатіло Олена</t>
  </si>
  <si>
    <t>Кирилюк Ольга</t>
  </si>
  <si>
    <t>Renault Kango</t>
  </si>
  <si>
    <t xml:space="preserve">Анна VIPER </t>
  </si>
  <si>
    <t>Елена KILLER</t>
  </si>
  <si>
    <t xml:space="preserve">MINI Cooper </t>
  </si>
  <si>
    <t>Стартова відомість  «Велике Жіноче Ралі» 8 березня  2016 р.  Київ</t>
  </si>
</sst>
</file>

<file path=xl/styles.xml><?xml version="1.0" encoding="utf-8"?>
<styleSheet xmlns="http://schemas.openxmlformats.org/spreadsheetml/2006/main">
  <numFmts count="6">
    <numFmt numFmtId="164" formatCode="0_ ;[Red]\-0\ "/>
    <numFmt numFmtId="165" formatCode="0.00_ ;[Red]\-0.00\ "/>
    <numFmt numFmtId="166" formatCode="0.00000_ ;[Red]\-0.00000\ "/>
    <numFmt numFmtId="167" formatCode="0.0"/>
    <numFmt numFmtId="168" formatCode="0.0_ ;[Red]\-0.0\ "/>
    <numFmt numFmtId="169" formatCode="#,##0.00_ ;[Red]\-#,##0.00\ "/>
  </numFmts>
  <fonts count="16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F7C8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8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vertical="top" wrapText="1"/>
    </xf>
    <xf numFmtId="0" fontId="0" fillId="0" borderId="0" xfId="0" applyBorder="1"/>
    <xf numFmtId="0" fontId="1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justify" vertical="center" wrapText="1"/>
    </xf>
    <xf numFmtId="165" fontId="3" fillId="0" borderId="0" xfId="0" applyNumberFormat="1" applyFont="1"/>
    <xf numFmtId="166" fontId="3" fillId="0" borderId="0" xfId="0" applyNumberFormat="1" applyFont="1"/>
    <xf numFmtId="0" fontId="4" fillId="0" borderId="1" xfId="0" applyFont="1" applyBorder="1" applyAlignment="1">
      <alignment vertical="top" wrapText="1"/>
    </xf>
    <xf numFmtId="0" fontId="5" fillId="0" borderId="1" xfId="1" applyFont="1" applyFill="1" applyBorder="1" applyAlignment="1">
      <alignment horizontal="right" vertical="justify"/>
    </xf>
    <xf numFmtId="0" fontId="6" fillId="0" borderId="1" xfId="1" applyFont="1" applyFill="1" applyBorder="1" applyAlignment="1">
      <alignment horizontal="right" vertical="justify"/>
    </xf>
    <xf numFmtId="0" fontId="6" fillId="0" borderId="1" xfId="1" applyFont="1" applyFill="1" applyBorder="1" applyAlignment="1">
      <alignment vertical="justify"/>
    </xf>
    <xf numFmtId="167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6" fillId="0" borderId="0" xfId="0" applyFont="1" applyFill="1"/>
    <xf numFmtId="0" fontId="7" fillId="0" borderId="1" xfId="0" applyFont="1" applyBorder="1" applyAlignment="1">
      <alignment horizontal="justify" shrinkToFit="1"/>
    </xf>
    <xf numFmtId="0" fontId="7" fillId="0" borderId="1" xfId="0" applyFont="1" applyBorder="1" applyAlignment="1">
      <alignment shrinkToFit="1"/>
    </xf>
    <xf numFmtId="0" fontId="7" fillId="0" borderId="1" xfId="0" applyFont="1" applyBorder="1"/>
    <xf numFmtId="0" fontId="7" fillId="0" borderId="1" xfId="0" applyFont="1" applyBorder="1" applyAlignment="1">
      <alignment horizontal="justify"/>
    </xf>
    <xf numFmtId="0" fontId="7" fillId="0" borderId="1" xfId="0" applyFont="1" applyFill="1" applyBorder="1"/>
    <xf numFmtId="0" fontId="6" fillId="0" borderId="1" xfId="0" applyNumberFormat="1" applyFont="1" applyBorder="1"/>
    <xf numFmtId="165" fontId="6" fillId="4" borderId="1" xfId="0" applyNumberFormat="1" applyFont="1" applyFill="1" applyBorder="1"/>
    <xf numFmtId="164" fontId="6" fillId="2" borderId="1" xfId="0" applyNumberFormat="1" applyFont="1" applyFill="1" applyBorder="1"/>
    <xf numFmtId="165" fontId="6" fillId="2" borderId="1" xfId="0" applyNumberFormat="1" applyFont="1" applyFill="1" applyBorder="1"/>
    <xf numFmtId="164" fontId="6" fillId="0" borderId="1" xfId="0" applyNumberFormat="1" applyFont="1" applyFill="1" applyBorder="1"/>
    <xf numFmtId="165" fontId="6" fillId="0" borderId="1" xfId="0" applyNumberFormat="1" applyFont="1" applyFill="1" applyBorder="1"/>
    <xf numFmtId="165" fontId="6" fillId="0" borderId="1" xfId="0" applyNumberFormat="1" applyFont="1" applyBorder="1"/>
    <xf numFmtId="1" fontId="6" fillId="0" borderId="1" xfId="0" applyNumberFormat="1" applyFont="1" applyFill="1" applyBorder="1"/>
    <xf numFmtId="1" fontId="6" fillId="0" borderId="1" xfId="0" applyNumberFormat="1" applyFont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justify"/>
    </xf>
    <xf numFmtId="165" fontId="6" fillId="5" borderId="1" xfId="0" applyNumberFormat="1" applyFont="1" applyFill="1" applyBorder="1"/>
    <xf numFmtId="167" fontId="6" fillId="0" borderId="1" xfId="0" applyNumberFormat="1" applyFont="1" applyFill="1" applyBorder="1" applyAlignment="1">
      <alignment horizontal="center" vertical="justify"/>
    </xf>
    <xf numFmtId="164" fontId="6" fillId="0" borderId="1" xfId="0" applyNumberFormat="1" applyFont="1" applyFill="1" applyBorder="1" applyAlignment="1">
      <alignment horizontal="center" vertical="justify"/>
    </xf>
    <xf numFmtId="0" fontId="0" fillId="0" borderId="1" xfId="0" applyBorder="1"/>
    <xf numFmtId="0" fontId="0" fillId="0" borderId="0" xfId="0" applyAlignment="1">
      <alignment vertical="justify"/>
    </xf>
    <xf numFmtId="0" fontId="6" fillId="6" borderId="0" xfId="0" applyFont="1" applyFill="1"/>
    <xf numFmtId="0" fontId="3" fillId="0" borderId="1" xfId="0" applyFont="1" applyFill="1" applyBorder="1"/>
    <xf numFmtId="0" fontId="9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168" fontId="3" fillId="0" borderId="1" xfId="0" applyNumberFormat="1" applyFont="1" applyFill="1" applyBorder="1"/>
    <xf numFmtId="0" fontId="9" fillId="0" borderId="1" xfId="0" applyFont="1" applyFill="1" applyBorder="1"/>
    <xf numFmtId="0" fontId="9" fillId="5" borderId="1" xfId="0" applyFont="1" applyFill="1" applyBorder="1"/>
    <xf numFmtId="0" fontId="0" fillId="5" borderId="0" xfId="0" applyFill="1"/>
    <xf numFmtId="0" fontId="7" fillId="7" borderId="1" xfId="0" applyFont="1" applyFill="1" applyBorder="1" applyAlignment="1">
      <alignment horizontal="justify"/>
    </xf>
    <xf numFmtId="0" fontId="10" fillId="0" borderId="1" xfId="0" applyFont="1" applyBorder="1"/>
    <xf numFmtId="165" fontId="10" fillId="0" borderId="1" xfId="0" applyNumberFormat="1" applyFont="1" applyBorder="1"/>
    <xf numFmtId="2" fontId="11" fillId="0" borderId="1" xfId="0" applyNumberFormat="1" applyFont="1" applyBorder="1"/>
    <xf numFmtId="168" fontId="6" fillId="0" borderId="1" xfId="0" applyNumberFormat="1" applyFont="1" applyFill="1" applyBorder="1"/>
    <xf numFmtId="0" fontId="3" fillId="0" borderId="0" xfId="0" applyFont="1" applyFill="1"/>
    <xf numFmtId="0" fontId="6" fillId="4" borderId="0" xfId="0" applyFont="1" applyFill="1"/>
    <xf numFmtId="0" fontId="0" fillId="4" borderId="0" xfId="0" applyFill="1"/>
    <xf numFmtId="0" fontId="0" fillId="3" borderId="0" xfId="0" applyFill="1"/>
    <xf numFmtId="1" fontId="11" fillId="2" borderId="1" xfId="0" applyNumberFormat="1" applyFont="1" applyFill="1" applyBorder="1"/>
    <xf numFmtId="0" fontId="12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justify"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5" fillId="0" borderId="2" xfId="1" applyFont="1" applyFill="1" applyBorder="1" applyAlignment="1">
      <alignment horizontal="right" vertical="justify"/>
    </xf>
    <xf numFmtId="0" fontId="5" fillId="0" borderId="0" xfId="1" applyFont="1" applyFill="1" applyBorder="1" applyAlignment="1">
      <alignment horizontal="right" vertical="justify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/>
    <xf numFmtId="0" fontId="6" fillId="0" borderId="0" xfId="0" applyFont="1" applyBorder="1"/>
    <xf numFmtId="2" fontId="0" fillId="0" borderId="0" xfId="0" applyNumberFormat="1"/>
    <xf numFmtId="2" fontId="0" fillId="7" borderId="1" xfId="0" applyNumberFormat="1" applyFill="1" applyBorder="1"/>
    <xf numFmtId="164" fontId="6" fillId="0" borderId="0" xfId="0" applyNumberFormat="1" applyFont="1" applyFill="1"/>
    <xf numFmtId="165" fontId="3" fillId="7" borderId="0" xfId="0" applyNumberFormat="1" applyFont="1" applyFill="1"/>
    <xf numFmtId="0" fontId="13" fillId="0" borderId="0" xfId="0" applyFont="1"/>
    <xf numFmtId="169" fontId="5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justify"/>
    </xf>
    <xf numFmtId="0" fontId="0" fillId="0" borderId="1" xfId="0" applyFill="1" applyBorder="1" applyAlignment="1">
      <alignment vertical="justify"/>
    </xf>
    <xf numFmtId="0" fontId="0" fillId="0" borderId="1" xfId="0" applyBorder="1" applyAlignment="1">
      <alignment vertical="justify"/>
    </xf>
    <xf numFmtId="0" fontId="14" fillId="0" borderId="1" xfId="0" applyFont="1" applyFill="1" applyBorder="1" applyAlignment="1">
      <alignment vertical="justify"/>
    </xf>
    <xf numFmtId="0" fontId="14" fillId="0" borderId="1" xfId="0" applyFont="1" applyBorder="1" applyAlignment="1">
      <alignment horizontal="center" vertical="justify"/>
    </xf>
    <xf numFmtId="0" fontId="1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/>
    </xf>
    <xf numFmtId="0" fontId="15" fillId="0" borderId="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justify"/>
    </xf>
    <xf numFmtId="0" fontId="6" fillId="0" borderId="3" xfId="1" applyFont="1" applyFill="1" applyBorder="1" applyAlignment="1">
      <alignment horizontal="right" vertical="justify"/>
    </xf>
    <xf numFmtId="0" fontId="6" fillId="0" borderId="3" xfId="0" applyFont="1" applyFill="1" applyBorder="1" applyAlignment="1">
      <alignment horizontal="center" vertical="justify" wrapText="1"/>
    </xf>
    <xf numFmtId="0" fontId="6" fillId="0" borderId="3" xfId="0" applyFont="1" applyFill="1" applyBorder="1"/>
    <xf numFmtId="0" fontId="6" fillId="0" borderId="3" xfId="1" applyFont="1" applyFill="1" applyBorder="1" applyAlignment="1">
      <alignment vertical="justify"/>
    </xf>
    <xf numFmtId="0" fontId="6" fillId="0" borderId="3" xfId="0" applyFont="1" applyFill="1" applyBorder="1" applyAlignment="1">
      <alignment horizontal="right"/>
    </xf>
    <xf numFmtId="20" fontId="6" fillId="0" borderId="3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 wrapText="1"/>
    </xf>
    <xf numFmtId="20" fontId="6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7" fontId="6" fillId="0" borderId="0" xfId="0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right" vertical="justify"/>
    </xf>
    <xf numFmtId="0" fontId="6" fillId="0" borderId="0" xfId="1" applyFont="1" applyFill="1" applyBorder="1" applyAlignment="1">
      <alignment vertical="justify"/>
    </xf>
    <xf numFmtId="0" fontId="6" fillId="0" borderId="3" xfId="0" applyNumberFormat="1" applyFont="1" applyBorder="1"/>
    <xf numFmtId="165" fontId="6" fillId="4" borderId="3" xfId="0" applyNumberFormat="1" applyFont="1" applyFill="1" applyBorder="1"/>
    <xf numFmtId="164" fontId="6" fillId="2" borderId="3" xfId="0" applyNumberFormat="1" applyFont="1" applyFill="1" applyBorder="1"/>
    <xf numFmtId="165" fontId="6" fillId="2" borderId="3" xfId="0" applyNumberFormat="1" applyFont="1" applyFill="1" applyBorder="1"/>
    <xf numFmtId="164" fontId="6" fillId="0" borderId="3" xfId="0" applyNumberFormat="1" applyFont="1" applyFill="1" applyBorder="1"/>
    <xf numFmtId="165" fontId="6" fillId="0" borderId="3" xfId="0" applyNumberFormat="1" applyFont="1" applyFill="1" applyBorder="1"/>
    <xf numFmtId="165" fontId="6" fillId="0" borderId="3" xfId="0" applyNumberFormat="1" applyFont="1" applyBorder="1"/>
    <xf numFmtId="1" fontId="6" fillId="0" borderId="3" xfId="0" applyNumberFormat="1" applyFont="1" applyFill="1" applyBorder="1"/>
    <xf numFmtId="1" fontId="6" fillId="0" borderId="3" xfId="0" applyNumberFormat="1" applyFont="1" applyBorder="1"/>
    <xf numFmtId="165" fontId="6" fillId="5" borderId="3" xfId="0" applyNumberFormat="1" applyFont="1" applyFill="1" applyBorder="1"/>
    <xf numFmtId="0" fontId="6" fillId="0" borderId="0" xfId="0" applyNumberFormat="1" applyFont="1" applyFill="1" applyBorder="1"/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1" fontId="6" fillId="0" borderId="0" xfId="0" applyNumberFormat="1" applyFont="1" applyFill="1" applyBorder="1"/>
    <xf numFmtId="0" fontId="0" fillId="0" borderId="0" xfId="0" applyFill="1" applyBorder="1"/>
    <xf numFmtId="1" fontId="11" fillId="2" borderId="3" xfId="0" applyNumberFormat="1" applyFont="1" applyFill="1" applyBorder="1"/>
    <xf numFmtId="2" fontId="11" fillId="0" borderId="3" xfId="0" applyNumberFormat="1" applyFont="1" applyBorder="1"/>
    <xf numFmtId="1" fontId="11" fillId="0" borderId="0" xfId="0" applyNumberFormat="1" applyFont="1" applyFill="1" applyBorder="1"/>
    <xf numFmtId="2" fontId="11" fillId="0" borderId="0" xfId="0" applyNumberFormat="1" applyFont="1" applyFill="1" applyBorder="1"/>
    <xf numFmtId="2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167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justify"/>
    </xf>
    <xf numFmtId="164" fontId="6" fillId="0" borderId="0" xfId="0" applyNumberFormat="1" applyFont="1" applyFill="1" applyBorder="1" applyAlignment="1">
      <alignment horizontal="center" vertical="justify"/>
    </xf>
    <xf numFmtId="167" fontId="6" fillId="0" borderId="0" xfId="0" applyNumberFormat="1" applyFont="1" applyFill="1" applyBorder="1" applyAlignment="1">
      <alignment horizontal="center" vertical="justify"/>
    </xf>
    <xf numFmtId="168" fontId="6" fillId="0" borderId="0" xfId="0" applyNumberFormat="1" applyFont="1" applyFill="1" applyBorder="1"/>
    <xf numFmtId="0" fontId="3" fillId="0" borderId="0" xfId="0" applyFont="1" applyFill="1" applyBorder="1"/>
    <xf numFmtId="0" fontId="9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8" fontId="3" fillId="0" borderId="0" xfId="0" applyNumberFormat="1" applyFont="1" applyFill="1" applyBorder="1"/>
    <xf numFmtId="0" fontId="9" fillId="0" borderId="0" xfId="0" applyFont="1" applyFill="1" applyBorder="1"/>
    <xf numFmtId="164" fontId="6" fillId="8" borderId="1" xfId="0" applyNumberFormat="1" applyFont="1" applyFill="1" applyBorder="1"/>
    <xf numFmtId="165" fontId="6" fillId="8" borderId="1" xfId="0" applyNumberFormat="1" applyFont="1" applyFill="1" applyBorder="1"/>
    <xf numFmtId="164" fontId="6" fillId="8" borderId="3" xfId="0" applyNumberFormat="1" applyFont="1" applyFill="1" applyBorder="1"/>
    <xf numFmtId="165" fontId="6" fillId="8" borderId="3" xfId="0" applyNumberFormat="1" applyFont="1" applyFill="1" applyBorder="1"/>
    <xf numFmtId="164" fontId="6" fillId="9" borderId="1" xfId="0" applyNumberFormat="1" applyFont="1" applyFill="1" applyBorder="1"/>
    <xf numFmtId="165" fontId="6" fillId="9" borderId="1" xfId="0" applyNumberFormat="1" applyFont="1" applyFill="1" applyBorder="1"/>
    <xf numFmtId="164" fontId="6" fillId="9" borderId="3" xfId="0" applyNumberFormat="1" applyFont="1" applyFill="1" applyBorder="1"/>
    <xf numFmtId="165" fontId="6" fillId="9" borderId="3" xfId="0" applyNumberFormat="1" applyFont="1" applyFill="1" applyBorder="1"/>
    <xf numFmtId="164" fontId="6" fillId="10" borderId="1" xfId="0" applyNumberFormat="1" applyFont="1" applyFill="1" applyBorder="1"/>
    <xf numFmtId="165" fontId="6" fillId="10" borderId="1" xfId="0" applyNumberFormat="1" applyFont="1" applyFill="1" applyBorder="1"/>
    <xf numFmtId="0" fontId="6" fillId="10" borderId="1" xfId="1" applyFont="1" applyFill="1" applyBorder="1" applyAlignment="1">
      <alignment horizontal="right" vertical="justify"/>
    </xf>
    <xf numFmtId="0" fontId="6" fillId="10" borderId="1" xfId="0" applyFont="1" applyFill="1" applyBorder="1"/>
    <xf numFmtId="0" fontId="6" fillId="10" borderId="1" xfId="1" applyFont="1" applyFill="1" applyBorder="1" applyAlignment="1">
      <alignment vertical="justify"/>
    </xf>
    <xf numFmtId="0" fontId="6" fillId="10" borderId="1" xfId="0" applyFont="1" applyFill="1" applyBorder="1" applyAlignment="1">
      <alignment vertical="top" wrapText="1"/>
    </xf>
    <xf numFmtId="167" fontId="6" fillId="10" borderId="1" xfId="0" applyNumberFormat="1" applyFont="1" applyFill="1" applyBorder="1" applyAlignment="1">
      <alignment horizontal="right" vertical="top" wrapText="1"/>
    </xf>
    <xf numFmtId="0" fontId="6" fillId="10" borderId="1" xfId="0" applyFont="1" applyFill="1" applyBorder="1" applyAlignment="1">
      <alignment horizontal="center" vertical="justify"/>
    </xf>
    <xf numFmtId="164" fontId="6" fillId="10" borderId="1" xfId="0" applyNumberFormat="1" applyFont="1" applyFill="1" applyBorder="1" applyAlignment="1">
      <alignment horizontal="center" vertical="justify"/>
    </xf>
    <xf numFmtId="167" fontId="6" fillId="10" borderId="1" xfId="0" applyNumberFormat="1" applyFont="1" applyFill="1" applyBorder="1" applyAlignment="1">
      <alignment horizontal="center" vertical="justify"/>
    </xf>
    <xf numFmtId="168" fontId="6" fillId="10" borderId="1" xfId="0" applyNumberFormat="1" applyFont="1" applyFill="1" applyBorder="1"/>
    <xf numFmtId="0" fontId="6" fillId="10" borderId="3" xfId="1" applyFont="1" applyFill="1" applyBorder="1" applyAlignment="1">
      <alignment horizontal="right" vertical="justify"/>
    </xf>
    <xf numFmtId="0" fontId="6" fillId="10" borderId="3" xfId="0" applyFont="1" applyFill="1" applyBorder="1"/>
    <xf numFmtId="0" fontId="6" fillId="10" borderId="3" xfId="1" applyFont="1" applyFill="1" applyBorder="1" applyAlignment="1">
      <alignment vertical="justify"/>
    </xf>
    <xf numFmtId="0" fontId="6" fillId="10" borderId="3" xfId="0" applyFont="1" applyFill="1" applyBorder="1" applyAlignment="1">
      <alignment vertical="top" wrapText="1"/>
    </xf>
    <xf numFmtId="167" fontId="6" fillId="10" borderId="3" xfId="0" applyNumberFormat="1" applyFont="1" applyFill="1" applyBorder="1" applyAlignment="1">
      <alignment horizontal="right" vertical="top" wrapText="1"/>
    </xf>
    <xf numFmtId="0" fontId="6" fillId="10" borderId="3" xfId="0" applyFont="1" applyFill="1" applyBorder="1" applyAlignment="1">
      <alignment horizontal="center" vertical="justify"/>
    </xf>
    <xf numFmtId="164" fontId="6" fillId="10" borderId="3" xfId="0" applyNumberFormat="1" applyFont="1" applyFill="1" applyBorder="1" applyAlignment="1">
      <alignment horizontal="center" vertical="justify"/>
    </xf>
    <xf numFmtId="167" fontId="6" fillId="10" borderId="3" xfId="0" applyNumberFormat="1" applyFont="1" applyFill="1" applyBorder="1" applyAlignment="1">
      <alignment horizontal="center" vertical="justify"/>
    </xf>
    <xf numFmtId="0" fontId="3" fillId="11" borderId="3" xfId="0" applyFont="1" applyFill="1" applyBorder="1"/>
    <xf numFmtId="0" fontId="9" fillId="11" borderId="3" xfId="0" applyFont="1" applyFill="1" applyBorder="1" applyAlignment="1">
      <alignment horizontal="center"/>
    </xf>
    <xf numFmtId="164" fontId="3" fillId="11" borderId="3" xfId="0" applyNumberFormat="1" applyFont="1" applyFill="1" applyBorder="1"/>
    <xf numFmtId="168" fontId="3" fillId="11" borderId="3" xfId="0" applyNumberFormat="1" applyFont="1" applyFill="1" applyBorder="1"/>
    <xf numFmtId="0" fontId="9" fillId="11" borderId="3" xfId="0" applyFont="1" applyFill="1" applyBorder="1"/>
    <xf numFmtId="0" fontId="3" fillId="11" borderId="1" xfId="0" applyFont="1" applyFill="1" applyBorder="1"/>
    <xf numFmtId="0" fontId="9" fillId="11" borderId="1" xfId="0" applyFont="1" applyFill="1" applyBorder="1" applyAlignment="1">
      <alignment horizontal="center"/>
    </xf>
    <xf numFmtId="164" fontId="3" fillId="11" borderId="1" xfId="0" applyNumberFormat="1" applyFont="1" applyFill="1" applyBorder="1"/>
    <xf numFmtId="168" fontId="3" fillId="11" borderId="1" xfId="0" applyNumberFormat="1" applyFont="1" applyFill="1" applyBorder="1"/>
    <xf numFmtId="0" fontId="9" fillId="11" borderId="1" xfId="0" applyFont="1" applyFill="1" applyBorder="1"/>
  </cellXfs>
  <cellStyles count="2">
    <cellStyle name="Обычный" xfId="0" builtinId="0"/>
    <cellStyle name="Обычный_СписДопФорт2008" xfId="1"/>
  </cellStyles>
  <dxfs count="0"/>
  <tableStyles count="0" defaultTableStyle="TableStyleMedium9" defaultPivotStyle="PivotStyleLight16"/>
  <colors>
    <mruColors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52"/>
  <sheetViews>
    <sheetView topLeftCell="B7" workbookViewId="0">
      <selection activeCell="B33" sqref="B33"/>
    </sheetView>
  </sheetViews>
  <sheetFormatPr defaultRowHeight="15"/>
  <cols>
    <col min="1" max="1" width="8.42578125" hidden="1" customWidth="1"/>
    <col min="2" max="2" width="6.7109375" customWidth="1"/>
    <col min="3" max="3" width="23.42578125" customWidth="1"/>
    <col min="4" max="4" width="7.7109375" customWidth="1"/>
    <col min="5" max="5" width="18" customWidth="1"/>
    <col min="6" max="6" width="8.42578125" customWidth="1"/>
    <col min="7" max="7" width="15" customWidth="1"/>
    <col min="8" max="8" width="7.140625" customWidth="1"/>
    <col min="9" max="9" width="7.5703125" customWidth="1"/>
    <col min="10" max="10" width="4.28515625" customWidth="1"/>
    <col min="11" max="11" width="9" customWidth="1"/>
  </cols>
  <sheetData>
    <row r="8" spans="1:11">
      <c r="A8" s="3"/>
      <c r="B8" s="3"/>
      <c r="C8" s="3"/>
      <c r="D8" s="3"/>
      <c r="E8" s="3"/>
      <c r="F8" s="3"/>
      <c r="G8" s="3"/>
      <c r="H8" s="3"/>
      <c r="I8" s="3"/>
    </row>
    <row r="9" spans="1:11">
      <c r="A9" s="3"/>
      <c r="B9" s="3"/>
      <c r="C9" s="3" t="s">
        <v>147</v>
      </c>
      <c r="D9" s="3"/>
      <c r="E9" s="3"/>
      <c r="F9" s="3"/>
      <c r="G9" s="3"/>
      <c r="H9" s="3"/>
      <c r="I9" s="3"/>
      <c r="J9" s="3"/>
      <c r="K9" s="3"/>
    </row>
    <row r="10" spans="1:11" ht="22.5">
      <c r="A10" s="8" t="s">
        <v>20</v>
      </c>
      <c r="B10" s="8" t="s">
        <v>15</v>
      </c>
      <c r="C10" s="8" t="s">
        <v>7</v>
      </c>
      <c r="D10" s="8" t="s">
        <v>16</v>
      </c>
      <c r="E10" s="8" t="s">
        <v>8</v>
      </c>
      <c r="F10" s="8" t="s">
        <v>16</v>
      </c>
      <c r="G10" s="8" t="s">
        <v>17</v>
      </c>
      <c r="H10" s="8" t="s">
        <v>18</v>
      </c>
      <c r="I10" s="8" t="s">
        <v>19</v>
      </c>
      <c r="J10" s="8"/>
      <c r="K10" s="58"/>
    </row>
    <row r="11" spans="1:11" s="38" customFormat="1" ht="12" customHeight="1">
      <c r="A11" s="8"/>
      <c r="B11" s="59">
        <v>1</v>
      </c>
      <c r="C11" s="59" t="s">
        <v>65</v>
      </c>
      <c r="D11" s="59"/>
      <c r="E11" s="13" t="s">
        <v>66</v>
      </c>
      <c r="F11" s="59"/>
      <c r="G11" s="13" t="s">
        <v>53</v>
      </c>
      <c r="H11" s="60">
        <v>1.6</v>
      </c>
      <c r="I11" s="61" t="s">
        <v>54</v>
      </c>
      <c r="J11" s="61"/>
      <c r="K11" s="75">
        <v>12.15</v>
      </c>
    </row>
    <row r="12" spans="1:11" s="38" customFormat="1" ht="12" customHeight="1">
      <c r="A12" s="8"/>
      <c r="B12" s="76">
        <v>2</v>
      </c>
      <c r="C12" s="76" t="s">
        <v>67</v>
      </c>
      <c r="D12" s="77"/>
      <c r="E12" s="76" t="s">
        <v>68</v>
      </c>
      <c r="F12" s="78"/>
      <c r="G12" s="13" t="s">
        <v>69</v>
      </c>
      <c r="H12" s="60">
        <v>1</v>
      </c>
      <c r="I12" s="61" t="s">
        <v>56</v>
      </c>
      <c r="J12" s="58"/>
      <c r="K12" s="75">
        <v>12.16</v>
      </c>
    </row>
    <row r="13" spans="1:11" s="38" customFormat="1" ht="12" customHeight="1">
      <c r="A13" s="9">
        <v>110409701</v>
      </c>
      <c r="B13" s="59">
        <v>3</v>
      </c>
      <c r="C13" s="76" t="s">
        <v>70</v>
      </c>
      <c r="D13" s="79"/>
      <c r="E13" s="76" t="s">
        <v>71</v>
      </c>
      <c r="F13" s="76"/>
      <c r="G13" s="76" t="s">
        <v>72</v>
      </c>
      <c r="H13" s="80">
        <v>1.4</v>
      </c>
      <c r="I13" s="61" t="s">
        <v>56</v>
      </c>
      <c r="J13" s="61"/>
      <c r="K13" s="75">
        <v>12.17</v>
      </c>
    </row>
    <row r="14" spans="1:11" s="38" customFormat="1" ht="12" customHeight="1">
      <c r="A14" s="9"/>
      <c r="B14" s="62">
        <v>4</v>
      </c>
      <c r="C14" s="76" t="s">
        <v>73</v>
      </c>
      <c r="D14" s="79"/>
      <c r="E14" s="76" t="s">
        <v>74</v>
      </c>
      <c r="F14" s="76"/>
      <c r="G14" s="13" t="s">
        <v>75</v>
      </c>
      <c r="H14" s="60">
        <v>2</v>
      </c>
      <c r="I14" s="80" t="s">
        <v>55</v>
      </c>
      <c r="J14" s="61"/>
      <c r="K14" s="75">
        <v>12.18</v>
      </c>
    </row>
    <row r="15" spans="1:11" s="38" customFormat="1" ht="12" customHeight="1">
      <c r="A15" s="9">
        <v>110409702</v>
      </c>
      <c r="B15" s="62">
        <v>5</v>
      </c>
      <c r="C15" s="76" t="s">
        <v>76</v>
      </c>
      <c r="D15" s="79"/>
      <c r="E15" s="76" t="s">
        <v>77</v>
      </c>
      <c r="F15" s="76"/>
      <c r="G15" s="76" t="s">
        <v>78</v>
      </c>
      <c r="H15" s="60">
        <v>1.6</v>
      </c>
      <c r="I15" s="61" t="s">
        <v>54</v>
      </c>
      <c r="J15" s="61"/>
      <c r="K15" s="75">
        <v>12.19</v>
      </c>
    </row>
    <row r="16" spans="1:11" s="38" customFormat="1" ht="12" customHeight="1">
      <c r="A16" s="9">
        <v>110409703</v>
      </c>
      <c r="B16" s="10">
        <v>6</v>
      </c>
      <c r="C16" s="13" t="s">
        <v>79</v>
      </c>
      <c r="D16" s="79"/>
      <c r="E16" s="76" t="s">
        <v>80</v>
      </c>
      <c r="F16" s="76"/>
      <c r="G16" s="13" t="s">
        <v>58</v>
      </c>
      <c r="H16" s="63">
        <v>1.6</v>
      </c>
      <c r="I16" s="61" t="s">
        <v>54</v>
      </c>
      <c r="J16" s="61"/>
      <c r="K16" s="75">
        <v>12.200000000000001</v>
      </c>
    </row>
    <row r="17" spans="1:11" s="38" customFormat="1" ht="12" customHeight="1">
      <c r="A17" s="9">
        <v>110409704</v>
      </c>
      <c r="B17" s="13">
        <v>7</v>
      </c>
      <c r="C17" s="81" t="s">
        <v>81</v>
      </c>
      <c r="D17" s="79"/>
      <c r="E17" s="76" t="s">
        <v>82</v>
      </c>
      <c r="F17" s="76"/>
      <c r="G17" s="76" t="s">
        <v>83</v>
      </c>
      <c r="H17" s="60">
        <v>2</v>
      </c>
      <c r="I17" s="80" t="s">
        <v>55</v>
      </c>
      <c r="J17" s="61"/>
      <c r="K17" s="75">
        <v>12.21</v>
      </c>
    </row>
    <row r="18" spans="1:11" s="38" customFormat="1" ht="12" customHeight="1">
      <c r="A18" s="9">
        <v>110409705</v>
      </c>
      <c r="B18" s="13">
        <v>8</v>
      </c>
      <c r="C18" s="81" t="s">
        <v>84</v>
      </c>
      <c r="D18" s="79"/>
      <c r="E18" s="76" t="s">
        <v>85</v>
      </c>
      <c r="F18" s="76"/>
      <c r="G18" s="82" t="s">
        <v>86</v>
      </c>
      <c r="H18" s="80">
        <v>1.6</v>
      </c>
      <c r="I18" s="61" t="s">
        <v>54</v>
      </c>
      <c r="J18" s="61"/>
      <c r="K18" s="75">
        <v>12.22</v>
      </c>
    </row>
    <row r="19" spans="1:11" s="38" customFormat="1" ht="12" customHeight="1">
      <c r="A19" s="9"/>
      <c r="B19" s="10">
        <v>9</v>
      </c>
      <c r="C19" s="13" t="s">
        <v>87</v>
      </c>
      <c r="D19" s="79"/>
      <c r="E19" s="76" t="s">
        <v>88</v>
      </c>
      <c r="F19" s="76"/>
      <c r="G19" s="82" t="s">
        <v>89</v>
      </c>
      <c r="H19" s="80">
        <v>1.6</v>
      </c>
      <c r="I19" s="61" t="s">
        <v>54</v>
      </c>
      <c r="J19" s="33"/>
      <c r="K19" s="75">
        <v>12.23</v>
      </c>
    </row>
    <row r="20" spans="1:11" s="38" customFormat="1" ht="12" customHeight="1">
      <c r="A20" s="9">
        <v>110409706</v>
      </c>
      <c r="B20" s="13">
        <v>10</v>
      </c>
      <c r="C20" s="13" t="s">
        <v>90</v>
      </c>
      <c r="D20" s="79"/>
      <c r="E20" s="76" t="s">
        <v>91</v>
      </c>
      <c r="F20" s="76"/>
      <c r="G20" s="76" t="s">
        <v>83</v>
      </c>
      <c r="H20" s="60">
        <v>2</v>
      </c>
      <c r="I20" s="80" t="s">
        <v>55</v>
      </c>
      <c r="J20" s="61"/>
      <c r="K20" s="75">
        <v>12.24</v>
      </c>
    </row>
    <row r="21" spans="1:11" s="38" customFormat="1" ht="12" customHeight="1">
      <c r="A21" s="9"/>
      <c r="B21" s="13">
        <v>11</v>
      </c>
      <c r="C21" s="83" t="s">
        <v>92</v>
      </c>
      <c r="D21" s="79"/>
      <c r="E21" s="76" t="s">
        <v>93</v>
      </c>
      <c r="F21" s="76"/>
      <c r="G21" s="13" t="s">
        <v>94</v>
      </c>
      <c r="H21" s="80">
        <v>1.4</v>
      </c>
      <c r="I21" s="61" t="s">
        <v>56</v>
      </c>
      <c r="J21" s="61"/>
      <c r="K21" s="75">
        <v>12.25</v>
      </c>
    </row>
    <row r="22" spans="1:11" s="38" customFormat="1" ht="12" customHeight="1">
      <c r="A22" s="9">
        <v>110409707</v>
      </c>
      <c r="B22" s="13">
        <v>12</v>
      </c>
      <c r="C22" s="83" t="s">
        <v>95</v>
      </c>
      <c r="D22" s="79"/>
      <c r="E22" s="76" t="s">
        <v>57</v>
      </c>
      <c r="F22" s="76"/>
      <c r="G22" s="13" t="s">
        <v>96</v>
      </c>
      <c r="H22" s="80">
        <v>1.4</v>
      </c>
      <c r="I22" s="61" t="s">
        <v>56</v>
      </c>
      <c r="J22" s="61"/>
      <c r="K22" s="75">
        <v>12.26</v>
      </c>
    </row>
    <row r="23" spans="1:11" s="38" customFormat="1" ht="12" customHeight="1">
      <c r="A23" s="9">
        <v>110409708</v>
      </c>
      <c r="B23" s="10">
        <v>13</v>
      </c>
      <c r="C23" s="84" t="s">
        <v>97</v>
      </c>
      <c r="D23" s="79"/>
      <c r="E23" s="76" t="s">
        <v>98</v>
      </c>
      <c r="F23" s="76"/>
      <c r="G23" s="13" t="s">
        <v>99</v>
      </c>
      <c r="H23" s="80">
        <v>1.4</v>
      </c>
      <c r="I23" s="61" t="s">
        <v>56</v>
      </c>
      <c r="J23" s="61"/>
      <c r="K23" s="75">
        <v>12.27</v>
      </c>
    </row>
    <row r="24" spans="1:11" s="38" customFormat="1" ht="12" customHeight="1">
      <c r="A24" s="9">
        <v>110409709</v>
      </c>
      <c r="B24" s="10">
        <v>14</v>
      </c>
      <c r="C24" s="13" t="s">
        <v>100</v>
      </c>
      <c r="D24" s="79"/>
      <c r="E24" s="13" t="s">
        <v>101</v>
      </c>
      <c r="F24" s="76"/>
      <c r="G24" s="13" t="s">
        <v>58</v>
      </c>
      <c r="H24" s="63">
        <v>1.6</v>
      </c>
      <c r="I24" s="61" t="s">
        <v>54</v>
      </c>
      <c r="J24" s="61"/>
      <c r="K24" s="75">
        <v>12.280000000000001</v>
      </c>
    </row>
    <row r="25" spans="1:11" s="38" customFormat="1" ht="12" customHeight="1">
      <c r="A25" s="64">
        <v>110409710</v>
      </c>
      <c r="B25" s="10">
        <v>15</v>
      </c>
      <c r="C25" s="13" t="s">
        <v>102</v>
      </c>
      <c r="D25" s="11"/>
      <c r="E25" s="62" t="s">
        <v>103</v>
      </c>
      <c r="F25" s="11"/>
      <c r="G25" s="13" t="s">
        <v>104</v>
      </c>
      <c r="H25" s="60">
        <v>6.3</v>
      </c>
      <c r="I25" s="80" t="s">
        <v>55</v>
      </c>
      <c r="J25" s="61"/>
      <c r="K25" s="75">
        <v>12.290000000000001</v>
      </c>
    </row>
    <row r="26" spans="1:11" s="38" customFormat="1" ht="12" customHeight="1">
      <c r="A26" s="64">
        <v>110409711</v>
      </c>
      <c r="B26" s="10">
        <v>16</v>
      </c>
      <c r="C26" s="76" t="s">
        <v>105</v>
      </c>
      <c r="D26" s="11"/>
      <c r="E26" s="76" t="s">
        <v>106</v>
      </c>
      <c r="F26" s="11"/>
      <c r="G26" s="76" t="s">
        <v>107</v>
      </c>
      <c r="H26" s="80" t="s">
        <v>108</v>
      </c>
      <c r="I26" s="80" t="s">
        <v>55</v>
      </c>
      <c r="J26" s="61"/>
      <c r="K26" s="75">
        <v>12.3</v>
      </c>
    </row>
    <row r="27" spans="1:11" s="38" customFormat="1" ht="12" customHeight="1">
      <c r="A27" s="64">
        <v>110409712</v>
      </c>
      <c r="B27" s="10">
        <v>17</v>
      </c>
      <c r="C27" s="13" t="s">
        <v>109</v>
      </c>
      <c r="D27" s="13"/>
      <c r="E27" s="62" t="s">
        <v>110</v>
      </c>
      <c r="F27" s="62"/>
      <c r="G27" s="13" t="s">
        <v>111</v>
      </c>
      <c r="H27" s="60">
        <v>2</v>
      </c>
      <c r="I27" s="80" t="s">
        <v>55</v>
      </c>
      <c r="J27" s="61"/>
      <c r="K27" s="75">
        <v>12.31</v>
      </c>
    </row>
    <row r="28" spans="1:11" s="38" customFormat="1" ht="12" customHeight="1">
      <c r="A28" s="64">
        <v>110409713</v>
      </c>
      <c r="B28" s="10">
        <v>19</v>
      </c>
      <c r="C28" s="76" t="s">
        <v>112</v>
      </c>
      <c r="D28" s="79"/>
      <c r="E28" s="76" t="s">
        <v>113</v>
      </c>
      <c r="F28" s="76"/>
      <c r="G28" s="76" t="s">
        <v>114</v>
      </c>
      <c r="H28" s="80" t="s">
        <v>115</v>
      </c>
      <c r="I28" s="80" t="s">
        <v>55</v>
      </c>
      <c r="J28" s="61"/>
      <c r="K28" s="75">
        <v>12.32</v>
      </c>
    </row>
    <row r="29" spans="1:11" s="38" customFormat="1" ht="12" customHeight="1">
      <c r="A29" s="64">
        <v>110409714</v>
      </c>
      <c r="B29" s="10">
        <v>20</v>
      </c>
      <c r="C29" s="76" t="s">
        <v>116</v>
      </c>
      <c r="D29" s="79"/>
      <c r="E29" s="76" t="s">
        <v>117</v>
      </c>
      <c r="F29" s="76"/>
      <c r="G29" s="13" t="s">
        <v>118</v>
      </c>
      <c r="H29" s="80">
        <v>1.2</v>
      </c>
      <c r="I29" s="61" t="s">
        <v>56</v>
      </c>
      <c r="J29" s="61"/>
      <c r="K29" s="75">
        <v>12.33</v>
      </c>
    </row>
    <row r="30" spans="1:11" s="38" customFormat="1" ht="12" customHeight="1">
      <c r="A30" s="64">
        <v>110409716</v>
      </c>
      <c r="B30" s="10">
        <v>21</v>
      </c>
      <c r="C30" s="32" t="s">
        <v>119</v>
      </c>
      <c r="D30" s="79"/>
      <c r="E30" s="13" t="s">
        <v>120</v>
      </c>
      <c r="F30" s="13"/>
      <c r="G30" s="13" t="s">
        <v>121</v>
      </c>
      <c r="H30" s="63">
        <v>4.2</v>
      </c>
      <c r="I30" s="61" t="s">
        <v>55</v>
      </c>
      <c r="J30" s="61"/>
      <c r="K30" s="75">
        <v>12.34</v>
      </c>
    </row>
    <row r="31" spans="1:11" s="38" customFormat="1" ht="12" customHeight="1">
      <c r="A31" s="64">
        <v>110409717</v>
      </c>
      <c r="B31" s="85">
        <v>22</v>
      </c>
      <c r="C31" s="79" t="s">
        <v>122</v>
      </c>
      <c r="D31" s="79"/>
      <c r="E31" s="85" t="s">
        <v>123</v>
      </c>
      <c r="F31" s="79"/>
      <c r="G31" s="13" t="s">
        <v>124</v>
      </c>
      <c r="H31" s="80">
        <v>1.4</v>
      </c>
      <c r="I31" s="61" t="s">
        <v>56</v>
      </c>
      <c r="J31" s="61"/>
      <c r="K31" s="75">
        <v>12.35</v>
      </c>
    </row>
    <row r="32" spans="1:11" s="38" customFormat="1" ht="12" customHeight="1">
      <c r="A32" s="64">
        <v>110409718</v>
      </c>
      <c r="B32" s="10">
        <v>23</v>
      </c>
      <c r="C32" s="13" t="s">
        <v>125</v>
      </c>
      <c r="D32" s="79"/>
      <c r="E32" s="13" t="s">
        <v>126</v>
      </c>
      <c r="F32" s="13"/>
      <c r="G32" s="13" t="s">
        <v>127</v>
      </c>
      <c r="H32" s="63" t="s">
        <v>128</v>
      </c>
      <c r="I32" s="61" t="s">
        <v>56</v>
      </c>
      <c r="J32" s="61"/>
      <c r="K32" s="75">
        <v>12.360000000000001</v>
      </c>
    </row>
    <row r="33" spans="1:12" s="38" customFormat="1" ht="12" customHeight="1">
      <c r="A33" s="64">
        <v>110409719</v>
      </c>
      <c r="B33" s="10">
        <v>24</v>
      </c>
      <c r="C33" s="13" t="s">
        <v>129</v>
      </c>
      <c r="D33" s="11"/>
      <c r="E33" s="13" t="s">
        <v>130</v>
      </c>
      <c r="F33" s="11"/>
      <c r="G33" s="13" t="s">
        <v>131</v>
      </c>
      <c r="H33" s="60">
        <v>1.9</v>
      </c>
      <c r="I33" s="61" t="s">
        <v>55</v>
      </c>
      <c r="J33" s="61"/>
      <c r="K33" s="75">
        <v>12.370000000000001</v>
      </c>
    </row>
    <row r="34" spans="1:12" s="38" customFormat="1" ht="12" customHeight="1">
      <c r="A34" s="64">
        <v>110409720</v>
      </c>
      <c r="B34" s="10">
        <v>25</v>
      </c>
      <c r="C34" s="13" t="s">
        <v>132</v>
      </c>
      <c r="D34" s="13"/>
      <c r="E34" s="62" t="s">
        <v>133</v>
      </c>
      <c r="F34" s="62"/>
      <c r="G34" s="13" t="s">
        <v>134</v>
      </c>
      <c r="H34" s="63">
        <v>1.3</v>
      </c>
      <c r="I34" s="61" t="s">
        <v>56</v>
      </c>
      <c r="J34" s="61"/>
      <c r="K34" s="75">
        <v>12.38</v>
      </c>
    </row>
    <row r="35" spans="1:12" s="38" customFormat="1" ht="12" customHeight="1">
      <c r="A35" s="64"/>
      <c r="B35" s="10">
        <v>27</v>
      </c>
      <c r="C35" s="13" t="s">
        <v>135</v>
      </c>
      <c r="D35" s="11"/>
      <c r="E35" s="13" t="s">
        <v>136</v>
      </c>
      <c r="F35" s="11"/>
      <c r="G35" s="13" t="s">
        <v>124</v>
      </c>
      <c r="H35" s="63" t="s">
        <v>137</v>
      </c>
      <c r="I35" s="61" t="s">
        <v>55</v>
      </c>
      <c r="J35" s="61"/>
      <c r="K35" s="75">
        <v>12.39</v>
      </c>
    </row>
    <row r="36" spans="1:12" s="38" customFormat="1" ht="12" customHeight="1">
      <c r="A36" s="64"/>
      <c r="B36" s="38">
        <v>28</v>
      </c>
      <c r="C36" s="13" t="s">
        <v>138</v>
      </c>
      <c r="D36" s="11"/>
      <c r="E36" s="13" t="s">
        <v>139</v>
      </c>
      <c r="F36" s="11"/>
      <c r="G36" s="13" t="s">
        <v>140</v>
      </c>
      <c r="H36" s="60">
        <v>2</v>
      </c>
      <c r="I36" s="80" t="s">
        <v>55</v>
      </c>
      <c r="J36" s="61"/>
      <c r="K36" s="75">
        <v>12.4</v>
      </c>
    </row>
    <row r="37" spans="1:12" s="38" customFormat="1" ht="12" customHeight="1">
      <c r="A37" s="64"/>
      <c r="B37" s="13">
        <v>29</v>
      </c>
      <c r="C37" s="13" t="s">
        <v>141</v>
      </c>
      <c r="D37" s="11"/>
      <c r="E37" s="13" t="s">
        <v>142</v>
      </c>
      <c r="F37" s="11"/>
      <c r="G37" s="13" t="s">
        <v>143</v>
      </c>
      <c r="H37" s="60">
        <v>1.5</v>
      </c>
      <c r="I37" s="61" t="s">
        <v>54</v>
      </c>
      <c r="J37" s="61"/>
      <c r="K37" s="75">
        <v>12.41</v>
      </c>
    </row>
    <row r="38" spans="1:12" s="38" customFormat="1" ht="12" customHeight="1">
      <c r="A38" s="64"/>
      <c r="B38" s="86">
        <v>33</v>
      </c>
      <c r="C38" s="81" t="s">
        <v>144</v>
      </c>
      <c r="D38" s="11"/>
      <c r="E38" s="62" t="s">
        <v>145</v>
      </c>
      <c r="F38" s="11"/>
      <c r="G38" s="82" t="s">
        <v>146</v>
      </c>
      <c r="H38" s="60">
        <v>1.5</v>
      </c>
      <c r="I38" s="61" t="s">
        <v>54</v>
      </c>
      <c r="J38" s="87"/>
      <c r="K38" s="75">
        <v>12.42</v>
      </c>
    </row>
    <row r="39" spans="1:12" ht="12" customHeight="1">
      <c r="A39" s="64"/>
      <c r="B39" s="86"/>
      <c r="C39" s="88"/>
      <c r="D39" s="89"/>
      <c r="E39" s="88"/>
      <c r="F39" s="89"/>
      <c r="G39" s="88"/>
      <c r="H39" s="90"/>
      <c r="I39" s="87"/>
      <c r="J39" s="87"/>
      <c r="K39" s="91"/>
    </row>
    <row r="40" spans="1:12" ht="12" customHeight="1">
      <c r="A40" s="64"/>
      <c r="B40" s="68"/>
      <c r="C40" s="68"/>
      <c r="D40" s="68"/>
      <c r="E40" s="68"/>
      <c r="F40" s="68"/>
      <c r="G40" s="69"/>
      <c r="H40" s="92"/>
      <c r="I40" s="93"/>
      <c r="J40" s="93"/>
      <c r="K40" s="94"/>
      <c r="L40" s="3"/>
    </row>
    <row r="41" spans="1:12" ht="12" customHeight="1">
      <c r="A41" s="64"/>
      <c r="B41" s="68"/>
      <c r="C41" s="95"/>
      <c r="D41" s="96"/>
      <c r="E41" s="95"/>
      <c r="F41" s="96"/>
      <c r="G41" s="68"/>
      <c r="H41" s="97"/>
      <c r="I41" s="93"/>
      <c r="J41" s="93"/>
      <c r="K41" s="94"/>
      <c r="L41" s="3"/>
    </row>
    <row r="42" spans="1:12" ht="12" customHeight="1">
      <c r="A42" s="64"/>
      <c r="B42" s="69"/>
      <c r="C42" s="69"/>
      <c r="D42" s="69"/>
      <c r="E42" s="69"/>
      <c r="F42" s="69"/>
      <c r="G42" s="68"/>
      <c r="H42" s="97"/>
      <c r="I42" s="93"/>
      <c r="J42" s="93"/>
      <c r="K42" s="94"/>
      <c r="L42" s="3"/>
    </row>
    <row r="43" spans="1:12" ht="12" customHeight="1">
      <c r="A43" s="64"/>
      <c r="B43" s="98"/>
      <c r="C43" s="68"/>
      <c r="D43" s="99"/>
      <c r="E43" s="68"/>
      <c r="F43" s="99"/>
      <c r="G43" s="68"/>
      <c r="H43" s="97"/>
      <c r="I43" s="93"/>
      <c r="J43" s="93"/>
      <c r="K43" s="94"/>
      <c r="L43" s="3"/>
    </row>
    <row r="44" spans="1:12" ht="12" customHeight="1">
      <c r="A44" s="64"/>
      <c r="B44" s="98"/>
      <c r="C44" s="68"/>
      <c r="D44" s="99"/>
      <c r="E44" s="68"/>
      <c r="F44" s="99"/>
      <c r="G44" s="68"/>
      <c r="H44" s="97"/>
      <c r="I44" s="93"/>
      <c r="J44" s="93"/>
      <c r="K44" s="94"/>
      <c r="L44" s="3"/>
    </row>
    <row r="45" spans="1:12" ht="12" customHeight="1">
      <c r="A45" s="64"/>
      <c r="B45" s="98"/>
      <c r="C45" s="68"/>
      <c r="D45" s="99"/>
      <c r="E45" s="68"/>
      <c r="F45" s="99"/>
      <c r="G45" s="68"/>
      <c r="H45" s="97"/>
      <c r="I45" s="93"/>
      <c r="J45" s="93"/>
      <c r="K45" s="94"/>
      <c r="L45" s="3"/>
    </row>
    <row r="46" spans="1:12">
      <c r="A46" s="64"/>
      <c r="B46" s="98"/>
      <c r="C46" s="68"/>
      <c r="D46" s="99"/>
      <c r="E46" s="68"/>
      <c r="F46" s="99"/>
      <c r="G46" s="68"/>
      <c r="H46" s="97"/>
      <c r="I46" s="93"/>
      <c r="J46" s="93"/>
      <c r="K46" s="94"/>
      <c r="L46" s="3"/>
    </row>
    <row r="47" spans="1:12">
      <c r="A47" s="64">
        <v>110409721</v>
      </c>
      <c r="B47" s="68"/>
      <c r="C47" s="68"/>
      <c r="D47" s="68"/>
      <c r="E47" s="68"/>
      <c r="F47" s="68"/>
      <c r="G47" s="68"/>
      <c r="H47" s="97"/>
      <c r="I47" s="93"/>
      <c r="J47" s="93"/>
      <c r="K47" s="69"/>
      <c r="L47" s="3"/>
    </row>
    <row r="48" spans="1:12">
      <c r="A48" s="65"/>
      <c r="B48" s="68"/>
      <c r="C48" s="68"/>
      <c r="D48" s="68"/>
      <c r="E48" s="68"/>
      <c r="F48" s="68"/>
      <c r="G48" s="68"/>
      <c r="H48" s="97"/>
      <c r="I48" s="93"/>
      <c r="J48" s="93"/>
      <c r="K48" s="69"/>
      <c r="L48" s="3"/>
    </row>
    <row r="49" spans="1:12">
      <c r="A49" s="65"/>
      <c r="B49" s="68"/>
      <c r="C49" s="95"/>
      <c r="D49" s="96"/>
      <c r="E49" s="95"/>
      <c r="F49" s="96"/>
      <c r="G49" s="68"/>
      <c r="H49" s="97"/>
      <c r="I49" s="93"/>
      <c r="J49" s="93"/>
      <c r="K49" s="69"/>
      <c r="L49" s="3"/>
    </row>
    <row r="50" spans="1:12">
      <c r="A50" s="65"/>
      <c r="B50" s="65"/>
      <c r="C50" s="66"/>
      <c r="D50" s="66"/>
      <c r="E50" s="66"/>
      <c r="F50" s="66"/>
      <c r="G50" s="66"/>
      <c r="H50" s="66"/>
      <c r="I50" s="67"/>
      <c r="J50" s="67"/>
      <c r="K50" s="68"/>
      <c r="L50" s="3"/>
    </row>
    <row r="51" spans="1:12">
      <c r="A51" s="65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2">
      <c r="A52" s="65"/>
      <c r="B52" s="14"/>
      <c r="C52" s="69" t="s">
        <v>59</v>
      </c>
      <c r="D52" s="14"/>
      <c r="E52" s="14"/>
      <c r="F52" s="14"/>
      <c r="G52" s="14"/>
      <c r="H52" s="14"/>
      <c r="I52" s="14"/>
      <c r="J52" s="14"/>
      <c r="K52" s="14"/>
    </row>
  </sheetData>
  <phoneticPr fontId="8" type="noConversion"/>
  <pageMargins left="1.2" right="0.18" top="0.3" bottom="0.75" header="0.3" footer="0.3"/>
  <pageSetup paperSize="9" scale="12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G45"/>
  <sheetViews>
    <sheetView topLeftCell="A9" workbookViewId="0">
      <selection activeCell="H10" sqref="H10"/>
    </sheetView>
  </sheetViews>
  <sheetFormatPr defaultRowHeight="15"/>
  <cols>
    <col min="6" max="6" width="11.5703125" customWidth="1"/>
    <col min="7" max="7" width="10.28515625" customWidth="1"/>
  </cols>
  <sheetData>
    <row r="9" spans="1:7">
      <c r="C9" s="74" t="s">
        <v>63</v>
      </c>
    </row>
    <row r="10" spans="1:7" ht="25.5">
      <c r="A10" s="5" t="s">
        <v>61</v>
      </c>
      <c r="B10" s="5" t="s">
        <v>60</v>
      </c>
      <c r="C10" s="5" t="s">
        <v>35</v>
      </c>
      <c r="D10" s="5" t="s">
        <v>62</v>
      </c>
      <c r="E10" s="5" t="s">
        <v>64</v>
      </c>
      <c r="F10" s="5" t="s">
        <v>12</v>
      </c>
      <c r="G10" s="5" t="s">
        <v>13</v>
      </c>
    </row>
    <row r="11" spans="1:7">
      <c r="A11" s="6">
        <v>1440</v>
      </c>
      <c r="B11" s="6">
        <v>3600</v>
      </c>
      <c r="C11" s="73">
        <v>1200</v>
      </c>
      <c r="D11" s="6">
        <v>900</v>
      </c>
      <c r="E11" s="6">
        <v>1800</v>
      </c>
      <c r="F11" s="7">
        <v>20</v>
      </c>
      <c r="G11" s="7">
        <v>10</v>
      </c>
    </row>
    <row r="12" spans="1:7">
      <c r="A12" s="6">
        <v>1440</v>
      </c>
      <c r="B12" s="6">
        <v>3600</v>
      </c>
      <c r="C12" s="73">
        <v>1200</v>
      </c>
      <c r="D12" s="6">
        <v>900</v>
      </c>
      <c r="E12" s="6">
        <v>1800</v>
      </c>
      <c r="F12" s="7">
        <v>20</v>
      </c>
      <c r="G12" s="7">
        <v>10</v>
      </c>
    </row>
    <row r="13" spans="1:7">
      <c r="A13" s="6">
        <v>1440</v>
      </c>
      <c r="B13" s="6">
        <v>3600</v>
      </c>
      <c r="C13" s="73">
        <v>1200</v>
      </c>
      <c r="D13" s="6">
        <v>900</v>
      </c>
      <c r="E13" s="6">
        <v>1800</v>
      </c>
      <c r="F13" s="7">
        <v>20</v>
      </c>
      <c r="G13" s="7">
        <v>10</v>
      </c>
    </row>
    <row r="14" spans="1:7">
      <c r="A14" s="6">
        <v>1440</v>
      </c>
      <c r="B14" s="6">
        <v>3600</v>
      </c>
      <c r="C14" s="73">
        <v>1200</v>
      </c>
      <c r="D14" s="6">
        <v>900</v>
      </c>
      <c r="E14" s="6">
        <v>1800</v>
      </c>
      <c r="F14" s="7">
        <v>20</v>
      </c>
      <c r="G14" s="7">
        <v>10</v>
      </c>
    </row>
    <row r="15" spans="1:7">
      <c r="A15" s="6">
        <v>1440</v>
      </c>
      <c r="B15" s="6">
        <v>3600</v>
      </c>
      <c r="C15" s="73">
        <v>1200</v>
      </c>
      <c r="D15" s="6">
        <v>900</v>
      </c>
      <c r="E15" s="6">
        <v>1800</v>
      </c>
      <c r="F15" s="7">
        <v>20</v>
      </c>
      <c r="G15" s="7">
        <v>10</v>
      </c>
    </row>
    <row r="16" spans="1:7">
      <c r="A16" s="6">
        <v>1440</v>
      </c>
      <c r="B16" s="6">
        <v>3600</v>
      </c>
      <c r="C16" s="73">
        <v>1200</v>
      </c>
      <c r="D16" s="6">
        <v>900</v>
      </c>
      <c r="E16" s="6">
        <v>1800</v>
      </c>
      <c r="F16" s="7">
        <v>20</v>
      </c>
      <c r="G16" s="7">
        <v>10</v>
      </c>
    </row>
    <row r="17" spans="1:7">
      <c r="A17" s="6">
        <v>1440</v>
      </c>
      <c r="B17" s="6">
        <v>3600</v>
      </c>
      <c r="C17" s="73">
        <v>1200</v>
      </c>
      <c r="D17" s="6">
        <v>900</v>
      </c>
      <c r="E17" s="6">
        <v>1800</v>
      </c>
      <c r="F17" s="7">
        <v>20</v>
      </c>
      <c r="G17" s="7">
        <v>10</v>
      </c>
    </row>
    <row r="18" spans="1:7">
      <c r="A18" s="6">
        <v>1440</v>
      </c>
      <c r="B18" s="6">
        <v>3600</v>
      </c>
      <c r="C18" s="73">
        <v>1200</v>
      </c>
      <c r="D18" s="6">
        <v>900</v>
      </c>
      <c r="E18" s="6">
        <v>1800</v>
      </c>
      <c r="F18" s="7">
        <v>20</v>
      </c>
      <c r="G18" s="7">
        <v>10</v>
      </c>
    </row>
    <row r="19" spans="1:7">
      <c r="A19" s="6">
        <v>1440</v>
      </c>
      <c r="B19" s="6">
        <v>3600</v>
      </c>
      <c r="C19" s="73">
        <v>1200</v>
      </c>
      <c r="D19" s="6">
        <v>900</v>
      </c>
      <c r="E19" s="6">
        <v>1800</v>
      </c>
      <c r="F19" s="7">
        <v>20</v>
      </c>
      <c r="G19" s="7">
        <v>10</v>
      </c>
    </row>
    <row r="20" spans="1:7">
      <c r="A20" s="6">
        <v>1440</v>
      </c>
      <c r="B20" s="6">
        <v>3600</v>
      </c>
      <c r="C20" s="73">
        <v>1200</v>
      </c>
      <c r="D20" s="6">
        <v>900</v>
      </c>
      <c r="E20" s="6">
        <v>1800</v>
      </c>
      <c r="F20" s="7">
        <v>20</v>
      </c>
      <c r="G20" s="7">
        <v>10</v>
      </c>
    </row>
    <row r="21" spans="1:7">
      <c r="A21" s="6">
        <v>1440</v>
      </c>
      <c r="B21" s="6">
        <v>3600</v>
      </c>
      <c r="C21" s="73">
        <v>1200</v>
      </c>
      <c r="D21" s="6">
        <v>900</v>
      </c>
      <c r="E21" s="6">
        <v>1800</v>
      </c>
      <c r="F21" s="7">
        <v>20</v>
      </c>
      <c r="G21" s="7">
        <v>10</v>
      </c>
    </row>
    <row r="22" spans="1:7">
      <c r="A22" s="6">
        <v>1440</v>
      </c>
      <c r="B22" s="6">
        <v>3600</v>
      </c>
      <c r="C22" s="73">
        <v>1200</v>
      </c>
      <c r="D22" s="6">
        <v>900</v>
      </c>
      <c r="E22" s="6">
        <v>1800</v>
      </c>
      <c r="F22" s="7">
        <v>20</v>
      </c>
      <c r="G22" s="7">
        <v>10</v>
      </c>
    </row>
    <row r="23" spans="1:7">
      <c r="A23" s="6">
        <v>1440</v>
      </c>
      <c r="B23" s="6">
        <v>3600</v>
      </c>
      <c r="C23" s="73">
        <v>1200</v>
      </c>
      <c r="D23" s="6">
        <v>900</v>
      </c>
      <c r="E23" s="6">
        <v>1800</v>
      </c>
      <c r="F23" s="7">
        <v>20</v>
      </c>
      <c r="G23" s="7">
        <v>10</v>
      </c>
    </row>
    <row r="24" spans="1:7">
      <c r="A24" s="6">
        <v>1440</v>
      </c>
      <c r="B24" s="6">
        <v>3600</v>
      </c>
      <c r="C24" s="73">
        <v>1200</v>
      </c>
      <c r="D24" s="6">
        <v>900</v>
      </c>
      <c r="E24" s="6">
        <v>1800</v>
      </c>
      <c r="F24" s="7">
        <v>20</v>
      </c>
      <c r="G24" s="7">
        <v>10</v>
      </c>
    </row>
    <row r="25" spans="1:7">
      <c r="A25" s="6">
        <v>1440</v>
      </c>
      <c r="B25" s="6">
        <v>3600</v>
      </c>
      <c r="C25" s="73">
        <v>1200</v>
      </c>
      <c r="D25" s="6">
        <v>900</v>
      </c>
      <c r="E25" s="6">
        <v>1800</v>
      </c>
      <c r="F25" s="7">
        <v>20</v>
      </c>
      <c r="G25" s="7">
        <v>10</v>
      </c>
    </row>
    <row r="26" spans="1:7">
      <c r="A26" s="6">
        <v>1440</v>
      </c>
      <c r="B26" s="6">
        <v>3600</v>
      </c>
      <c r="C26" s="73">
        <v>1200</v>
      </c>
      <c r="D26" s="6">
        <v>900</v>
      </c>
      <c r="E26" s="6">
        <v>1800</v>
      </c>
      <c r="F26" s="7">
        <v>20</v>
      </c>
      <c r="G26" s="7">
        <v>10</v>
      </c>
    </row>
    <row r="27" spans="1:7">
      <c r="A27" s="6">
        <v>1440</v>
      </c>
      <c r="B27" s="6">
        <v>3600</v>
      </c>
      <c r="C27" s="73">
        <v>1200</v>
      </c>
      <c r="D27" s="6">
        <v>900</v>
      </c>
      <c r="E27" s="6">
        <v>1800</v>
      </c>
      <c r="F27" s="7">
        <v>20</v>
      </c>
      <c r="G27" s="7">
        <v>10</v>
      </c>
    </row>
    <row r="28" spans="1:7">
      <c r="A28" s="6">
        <v>1440</v>
      </c>
      <c r="B28" s="6">
        <v>3600</v>
      </c>
      <c r="C28" s="73">
        <v>1200</v>
      </c>
      <c r="D28" s="6">
        <v>900</v>
      </c>
      <c r="E28" s="6">
        <v>1800</v>
      </c>
      <c r="F28" s="7">
        <v>20</v>
      </c>
      <c r="G28" s="7">
        <v>10</v>
      </c>
    </row>
    <row r="29" spans="1:7">
      <c r="A29" s="6">
        <v>1440</v>
      </c>
      <c r="B29" s="6">
        <v>3600</v>
      </c>
      <c r="C29" s="73">
        <v>1200</v>
      </c>
      <c r="D29" s="6">
        <v>900</v>
      </c>
      <c r="E29" s="6">
        <v>1800</v>
      </c>
      <c r="F29" s="7">
        <v>20</v>
      </c>
      <c r="G29" s="7">
        <v>10</v>
      </c>
    </row>
    <row r="30" spans="1:7">
      <c r="A30" s="6">
        <v>1440</v>
      </c>
      <c r="B30" s="6">
        <v>3600</v>
      </c>
      <c r="C30" s="73">
        <v>1200</v>
      </c>
      <c r="D30" s="6">
        <v>900</v>
      </c>
      <c r="E30" s="6">
        <v>1800</v>
      </c>
      <c r="F30" s="7">
        <v>20</v>
      </c>
      <c r="G30" s="7">
        <v>10</v>
      </c>
    </row>
    <row r="31" spans="1:7">
      <c r="A31" s="6">
        <v>1440</v>
      </c>
      <c r="B31" s="6">
        <v>3600</v>
      </c>
      <c r="C31" s="73">
        <v>1200</v>
      </c>
      <c r="D31" s="6">
        <v>900</v>
      </c>
      <c r="E31" s="6">
        <v>1800</v>
      </c>
      <c r="F31" s="7">
        <v>20</v>
      </c>
      <c r="G31" s="7">
        <v>10</v>
      </c>
    </row>
    <row r="32" spans="1:7">
      <c r="A32" s="6">
        <v>1440</v>
      </c>
      <c r="B32" s="6">
        <v>3600</v>
      </c>
      <c r="C32" s="73">
        <v>1200</v>
      </c>
      <c r="D32" s="6">
        <v>900</v>
      </c>
      <c r="E32" s="6">
        <v>1800</v>
      </c>
      <c r="F32" s="7">
        <v>20</v>
      </c>
      <c r="G32" s="7">
        <v>10</v>
      </c>
    </row>
    <row r="33" spans="1:7">
      <c r="A33" s="6">
        <v>1440</v>
      </c>
      <c r="B33" s="6">
        <v>3600</v>
      </c>
      <c r="C33" s="73">
        <v>1200</v>
      </c>
      <c r="D33" s="6">
        <v>900</v>
      </c>
      <c r="E33" s="6">
        <v>1800</v>
      </c>
      <c r="F33" s="7">
        <v>20</v>
      </c>
      <c r="G33" s="7">
        <v>10</v>
      </c>
    </row>
    <row r="34" spans="1:7">
      <c r="A34" s="6">
        <v>1440</v>
      </c>
      <c r="B34" s="6">
        <v>3600</v>
      </c>
      <c r="C34" s="73">
        <v>1200</v>
      </c>
      <c r="D34" s="6">
        <v>900</v>
      </c>
      <c r="E34" s="6">
        <v>1800</v>
      </c>
      <c r="F34" s="7">
        <v>20</v>
      </c>
      <c r="G34" s="7">
        <v>10</v>
      </c>
    </row>
    <row r="35" spans="1:7">
      <c r="A35" s="6">
        <v>1440</v>
      </c>
      <c r="B35" s="6">
        <v>3600</v>
      </c>
      <c r="C35" s="73">
        <v>1200</v>
      </c>
      <c r="D35" s="6">
        <v>900</v>
      </c>
      <c r="E35" s="6">
        <v>1800</v>
      </c>
      <c r="F35" s="7">
        <v>20</v>
      </c>
      <c r="G35" s="7">
        <v>10</v>
      </c>
    </row>
    <row r="36" spans="1:7">
      <c r="A36" s="6">
        <v>1440</v>
      </c>
      <c r="B36" s="6">
        <v>3600</v>
      </c>
      <c r="C36" s="73">
        <v>1200</v>
      </c>
      <c r="D36" s="6">
        <v>900</v>
      </c>
      <c r="E36" s="6">
        <v>1800</v>
      </c>
      <c r="F36" s="7">
        <v>20</v>
      </c>
      <c r="G36" s="7">
        <v>10</v>
      </c>
    </row>
    <row r="37" spans="1:7">
      <c r="A37" s="6">
        <v>1440</v>
      </c>
      <c r="B37" s="6">
        <v>3600</v>
      </c>
      <c r="C37" s="73">
        <v>1200</v>
      </c>
      <c r="D37" s="6">
        <v>900</v>
      </c>
      <c r="E37" s="6">
        <v>1800</v>
      </c>
      <c r="F37" s="7">
        <v>20</v>
      </c>
      <c r="G37" s="7">
        <v>10</v>
      </c>
    </row>
    <row r="38" spans="1:7">
      <c r="A38" s="6">
        <v>1440</v>
      </c>
      <c r="B38" s="6">
        <v>3600</v>
      </c>
      <c r="C38" s="73">
        <v>1200</v>
      </c>
      <c r="D38" s="6">
        <v>900</v>
      </c>
      <c r="E38" s="6">
        <v>1800</v>
      </c>
      <c r="F38" s="7">
        <v>20</v>
      </c>
      <c r="G38" s="7">
        <v>10</v>
      </c>
    </row>
    <row r="39" spans="1:7">
      <c r="A39" s="6">
        <v>1440</v>
      </c>
      <c r="B39" s="6">
        <v>3600</v>
      </c>
      <c r="C39" s="73">
        <v>1200</v>
      </c>
      <c r="D39" s="6">
        <v>900</v>
      </c>
      <c r="E39" s="6">
        <v>1800</v>
      </c>
      <c r="F39" s="7">
        <v>20</v>
      </c>
      <c r="G39" s="7">
        <v>10</v>
      </c>
    </row>
    <row r="40" spans="1:7">
      <c r="A40" s="6">
        <v>1440</v>
      </c>
      <c r="B40" s="6">
        <v>3600</v>
      </c>
      <c r="C40" s="73">
        <v>1200</v>
      </c>
      <c r="D40" s="6">
        <v>900</v>
      </c>
      <c r="E40" s="6">
        <v>1800</v>
      </c>
      <c r="F40" s="7">
        <v>20</v>
      </c>
      <c r="G40" s="7">
        <v>10</v>
      </c>
    </row>
    <row r="41" spans="1:7">
      <c r="A41" s="6">
        <v>1440</v>
      </c>
      <c r="B41" s="6">
        <v>3600</v>
      </c>
      <c r="C41" s="73">
        <v>1200</v>
      </c>
      <c r="D41" s="6">
        <v>900</v>
      </c>
      <c r="E41" s="6">
        <v>1800</v>
      </c>
      <c r="F41" s="7">
        <v>20</v>
      </c>
      <c r="G41" s="7">
        <v>10</v>
      </c>
    </row>
    <row r="42" spans="1:7">
      <c r="A42" s="6">
        <v>1440</v>
      </c>
      <c r="B42" s="6">
        <v>3600</v>
      </c>
      <c r="C42" s="73">
        <v>1200</v>
      </c>
      <c r="D42" s="6">
        <v>900</v>
      </c>
      <c r="E42" s="6">
        <v>1800</v>
      </c>
      <c r="F42" s="7">
        <v>20</v>
      </c>
      <c r="G42" s="7">
        <v>10</v>
      </c>
    </row>
    <row r="43" spans="1:7">
      <c r="A43" s="6">
        <v>1440</v>
      </c>
      <c r="B43" s="6">
        <v>3600</v>
      </c>
      <c r="C43" s="73">
        <v>1200</v>
      </c>
      <c r="D43" s="6">
        <v>900</v>
      </c>
      <c r="E43" s="6">
        <v>1800</v>
      </c>
      <c r="F43" s="7">
        <v>20</v>
      </c>
      <c r="G43" s="7">
        <v>10</v>
      </c>
    </row>
    <row r="44" spans="1:7">
      <c r="A44" s="6">
        <v>1440</v>
      </c>
      <c r="B44" s="6">
        <v>3600</v>
      </c>
      <c r="C44" s="73">
        <v>1200</v>
      </c>
      <c r="D44" s="6">
        <v>900</v>
      </c>
      <c r="E44" s="6">
        <v>1800</v>
      </c>
      <c r="F44" s="7">
        <v>20</v>
      </c>
      <c r="G44" s="7">
        <v>10</v>
      </c>
    </row>
    <row r="45" spans="1:7">
      <c r="A45" s="6">
        <v>1440</v>
      </c>
      <c r="B45" s="6">
        <v>3600</v>
      </c>
      <c r="C45" s="73">
        <v>1200</v>
      </c>
      <c r="D45" s="6">
        <v>900</v>
      </c>
      <c r="E45" s="6">
        <v>1800</v>
      </c>
      <c r="F45" s="7">
        <v>20</v>
      </c>
      <c r="G45" s="7">
        <v>10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46"/>
  <sheetViews>
    <sheetView topLeftCell="A5" workbookViewId="0">
      <selection activeCell="A35" sqref="A35"/>
    </sheetView>
  </sheetViews>
  <sheetFormatPr defaultRowHeight="15"/>
  <cols>
    <col min="1" max="1" width="4.85546875" customWidth="1"/>
    <col min="2" max="2" width="14.28515625" hidden="1" customWidth="1"/>
    <col min="3" max="3" width="16.85546875" hidden="1" customWidth="1"/>
    <col min="4" max="4" width="3.28515625" customWidth="1"/>
    <col min="5" max="5" width="3.42578125" customWidth="1"/>
    <col min="6" max="6" width="4.85546875" customWidth="1"/>
    <col min="7" max="7" width="3.85546875" customWidth="1"/>
    <col min="8" max="8" width="3.5703125" customWidth="1"/>
    <col min="9" max="9" width="5" customWidth="1"/>
    <col min="10" max="10" width="3.28515625" customWidth="1"/>
    <col min="11" max="11" width="4" customWidth="1"/>
    <col min="12" max="12" width="5.140625" customWidth="1"/>
    <col min="13" max="13" width="8.28515625" hidden="1" customWidth="1"/>
    <col min="14" max="14" width="9.28515625" hidden="1" customWidth="1"/>
    <col min="15" max="15" width="8" hidden="1" customWidth="1"/>
    <col min="16" max="16" width="7.28515625" customWidth="1"/>
    <col min="17" max="17" width="5.85546875" customWidth="1"/>
    <col min="18" max="19" width="4" customWidth="1"/>
    <col min="20" max="20" width="5.7109375" customWidth="1"/>
    <col min="21" max="21" width="3.5703125" customWidth="1"/>
    <col min="22" max="22" width="4.28515625" customWidth="1"/>
    <col min="23" max="23" width="5.7109375" customWidth="1"/>
    <col min="24" max="24" width="8" hidden="1" customWidth="1"/>
    <col min="25" max="25" width="7.85546875" hidden="1" customWidth="1"/>
    <col min="26" max="26" width="7.140625" customWidth="1"/>
    <col min="27" max="27" width="6" customWidth="1"/>
    <col min="28" max="28" width="3.7109375" customWidth="1"/>
    <col min="29" max="29" width="4.42578125" customWidth="1"/>
    <col min="30" max="30" width="5.140625" customWidth="1"/>
    <col min="31" max="31" width="8" customWidth="1"/>
  </cols>
  <sheetData>
    <row r="3" spans="1:32">
      <c r="AB3" s="1"/>
    </row>
    <row r="4" spans="1:32">
      <c r="AB4" s="1"/>
    </row>
    <row r="5" spans="1:32">
      <c r="AB5" s="1"/>
    </row>
    <row r="6" spans="1:32">
      <c r="AB6" s="1"/>
    </row>
    <row r="7" spans="1:32">
      <c r="AB7" s="1"/>
    </row>
    <row r="8" spans="1:32">
      <c r="A8" s="14"/>
      <c r="B8" s="14"/>
      <c r="C8" s="14"/>
      <c r="D8" s="16" t="s">
        <v>36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5" t="s">
        <v>52</v>
      </c>
      <c r="S8" s="15"/>
      <c r="T8" s="15"/>
      <c r="U8" s="15"/>
      <c r="V8" s="15"/>
      <c r="W8" s="15"/>
      <c r="X8" s="15"/>
      <c r="Y8" s="15"/>
      <c r="Z8" s="15"/>
      <c r="AA8" s="15"/>
      <c r="AB8" s="17"/>
      <c r="AC8" s="14"/>
      <c r="AD8" s="14"/>
      <c r="AE8" s="14"/>
    </row>
    <row r="9" spans="1:32">
      <c r="A9" s="14"/>
      <c r="B9" s="14"/>
      <c r="C9" s="14"/>
      <c r="D9" s="14" t="s">
        <v>21</v>
      </c>
      <c r="E9" s="14"/>
      <c r="F9" s="14"/>
      <c r="G9" s="14" t="s">
        <v>22</v>
      </c>
      <c r="H9" s="14"/>
      <c r="I9" s="14"/>
      <c r="J9" s="14" t="s">
        <v>9</v>
      </c>
      <c r="K9" s="14"/>
      <c r="L9" s="14"/>
      <c r="M9" s="14"/>
      <c r="N9" s="14"/>
      <c r="O9" s="14"/>
      <c r="P9" s="14"/>
      <c r="Q9" s="14"/>
      <c r="R9" s="14" t="s">
        <v>50</v>
      </c>
      <c r="S9" s="14"/>
      <c r="T9" s="14"/>
      <c r="U9" s="14" t="s">
        <v>51</v>
      </c>
      <c r="V9" s="14"/>
      <c r="W9" s="14"/>
      <c r="X9" s="14"/>
      <c r="Y9" s="14"/>
      <c r="Z9" s="14"/>
      <c r="AA9" s="14"/>
      <c r="AB9" s="17" t="s">
        <v>37</v>
      </c>
      <c r="AC9" s="14"/>
      <c r="AD9" s="14"/>
      <c r="AE9" s="14"/>
    </row>
    <row r="10" spans="1:32" ht="23.25">
      <c r="A10" s="18" t="s">
        <v>6</v>
      </c>
      <c r="B10" s="19" t="s">
        <v>7</v>
      </c>
      <c r="C10" s="19" t="s">
        <v>8</v>
      </c>
      <c r="D10" s="20" t="s">
        <v>0</v>
      </c>
      <c r="E10" s="20" t="s">
        <v>1</v>
      </c>
      <c r="F10" s="20" t="s">
        <v>2</v>
      </c>
      <c r="G10" s="20" t="s">
        <v>0</v>
      </c>
      <c r="H10" s="20" t="s">
        <v>1</v>
      </c>
      <c r="I10" s="20" t="s">
        <v>2</v>
      </c>
      <c r="J10" s="20" t="s">
        <v>0</v>
      </c>
      <c r="K10" s="20" t="s">
        <v>1</v>
      </c>
      <c r="L10" s="20" t="s">
        <v>2</v>
      </c>
      <c r="M10" s="21" t="s">
        <v>4</v>
      </c>
      <c r="N10" s="21" t="s">
        <v>3</v>
      </c>
      <c r="O10" s="21" t="s">
        <v>5</v>
      </c>
      <c r="P10" s="21" t="s">
        <v>11</v>
      </c>
      <c r="Q10" s="21" t="s">
        <v>10</v>
      </c>
      <c r="R10" s="20" t="s">
        <v>0</v>
      </c>
      <c r="S10" s="20" t="s">
        <v>1</v>
      </c>
      <c r="T10" s="20" t="s">
        <v>2</v>
      </c>
      <c r="U10" s="20" t="s">
        <v>0</v>
      </c>
      <c r="V10" s="20" t="s">
        <v>1</v>
      </c>
      <c r="W10" s="20" t="s">
        <v>2</v>
      </c>
      <c r="X10" s="21" t="s">
        <v>3</v>
      </c>
      <c r="Y10" s="21" t="s">
        <v>5</v>
      </c>
      <c r="Z10" s="21" t="s">
        <v>11</v>
      </c>
      <c r="AA10" s="21" t="s">
        <v>10</v>
      </c>
      <c r="AB10" s="22" t="s">
        <v>0</v>
      </c>
      <c r="AC10" s="20" t="s">
        <v>1</v>
      </c>
      <c r="AD10" s="20" t="s">
        <v>2</v>
      </c>
      <c r="AE10" s="20" t="s">
        <v>14</v>
      </c>
    </row>
    <row r="11" spans="1:32" ht="12" customHeight="1">
      <c r="A11" s="23">
        <f>drivers_list!B11</f>
        <v>1</v>
      </c>
      <c r="B11" s="23" t="str">
        <f>drivers_list!C11</f>
        <v>Савченко-Шагінян Тетяна</v>
      </c>
      <c r="C11" s="23" t="str">
        <f>drivers_list!E11</f>
        <v xml:space="preserve">Єпіфанова Ганна </v>
      </c>
      <c r="D11" s="131">
        <v>12</v>
      </c>
      <c r="E11" s="131">
        <v>18</v>
      </c>
      <c r="F11" s="132">
        <v>0</v>
      </c>
      <c r="G11" s="135">
        <v>13</v>
      </c>
      <c r="H11" s="135">
        <v>18</v>
      </c>
      <c r="I11" s="136">
        <v>0</v>
      </c>
      <c r="J11" s="27">
        <f>INT(O11/3600)</f>
        <v>1</v>
      </c>
      <c r="K11" s="27">
        <f>INT((O11-J11*3600)/60)</f>
        <v>0</v>
      </c>
      <c r="L11" s="28">
        <f>O11-(J11*3600+K11*60)</f>
        <v>0</v>
      </c>
      <c r="M11" s="28">
        <f>D11*3600+E11*60+F11</f>
        <v>44280</v>
      </c>
      <c r="N11" s="28">
        <f>G11*3600+H11*60+I11</f>
        <v>47880</v>
      </c>
      <c r="O11" s="28">
        <f>N11-M11</f>
        <v>3600</v>
      </c>
      <c r="P11" s="28" t="str">
        <f>IF(O11&lt;time_NORMS!B11,INT((time_NORMS!B11-O11+59)/60)*time_NORMS!F11,"0,00")</f>
        <v>0,00</v>
      </c>
      <c r="Q11" s="28" t="str">
        <f>IF(O11&gt;time_NORMS!B11,INT((O11-time_NORMS!B11)/60)*time_NORMS!G11,"0,00")</f>
        <v>0,00</v>
      </c>
      <c r="R11" s="25">
        <v>12</v>
      </c>
      <c r="S11" s="25">
        <v>54</v>
      </c>
      <c r="T11" s="26">
        <v>0</v>
      </c>
      <c r="U11" s="27">
        <f>INT(Y11/3600)</f>
        <v>0</v>
      </c>
      <c r="V11" s="27">
        <f>INT((Y11-U11*3600)/60)</f>
        <v>36</v>
      </c>
      <c r="W11" s="28">
        <f>Y11-(U11*3600+V11*60)</f>
        <v>0</v>
      </c>
      <c r="X11" s="28">
        <f>R11*3600+S11*60+T11</f>
        <v>46440</v>
      </c>
      <c r="Y11" s="28">
        <f>X11-M11</f>
        <v>2160</v>
      </c>
      <c r="Z11" s="29" t="str">
        <f>IF(Y11&lt;time_NORMS!A11,INT((time_NORMS!A11-Y11+59)/60)*time_NORMS!F11,"0,00")</f>
        <v>0,00</v>
      </c>
      <c r="AA11" s="29">
        <f>IF(Y11&gt;time_NORMS!A11,INT((Y11-time_NORMS!A11)/60)*time_NORMS!G11,"0,00")</f>
        <v>120</v>
      </c>
      <c r="AB11" s="30">
        <f>INT(AE11/3600)</f>
        <v>0</v>
      </c>
      <c r="AC11" s="31">
        <f>INT((AE11-AB11*3600)/60)</f>
        <v>2</v>
      </c>
      <c r="AD11" s="29">
        <f>AE11-(AB11*3600+AC11*60)</f>
        <v>0</v>
      </c>
      <c r="AE11" s="34">
        <f>SUM(P11,Q11,Z11,AA11,AF11)</f>
        <v>120</v>
      </c>
    </row>
    <row r="12" spans="1:32" ht="12" customHeight="1">
      <c r="A12" s="23">
        <f>drivers_list!B12</f>
        <v>2</v>
      </c>
      <c r="B12" s="23" t="str">
        <f>drivers_list!C12</f>
        <v>Дудар Любов</v>
      </c>
      <c r="C12" s="23" t="str">
        <f>drivers_list!E12</f>
        <v>Гальвес Ірина</v>
      </c>
      <c r="D12" s="131">
        <v>12</v>
      </c>
      <c r="E12" s="131">
        <v>22</v>
      </c>
      <c r="F12" s="132">
        <v>0</v>
      </c>
      <c r="G12" s="135">
        <v>13</v>
      </c>
      <c r="H12" s="135">
        <v>22</v>
      </c>
      <c r="I12" s="136">
        <v>0</v>
      </c>
      <c r="J12" s="27">
        <f t="shared" ref="J12:J38" si="0">INT(O12/3600)</f>
        <v>1</v>
      </c>
      <c r="K12" s="27">
        <f t="shared" ref="K12:K38" si="1">INT((O12-J12*3600)/60)</f>
        <v>0</v>
      </c>
      <c r="L12" s="28">
        <f t="shared" ref="L12:L38" si="2">O12-(J12*3600+K12*60)</f>
        <v>0</v>
      </c>
      <c r="M12" s="28">
        <f t="shared" ref="M12:M38" si="3">D12*3600+E12*60+F12</f>
        <v>44520</v>
      </c>
      <c r="N12" s="28">
        <f t="shared" ref="N12:N38" si="4">G12*3600+H12*60+I12</f>
        <v>48120</v>
      </c>
      <c r="O12" s="28">
        <f t="shared" ref="O12:O38" si="5">N12-M12</f>
        <v>3600</v>
      </c>
      <c r="P12" s="28" t="str">
        <f>IF(O12&lt;time_NORMS!B12,INT((time_NORMS!B12-O12+59)/60)*time_NORMS!F12,"0,00")</f>
        <v>0,00</v>
      </c>
      <c r="Q12" s="28" t="str">
        <f>IF(O12&gt;time_NORMS!B12,INT((O12-time_NORMS!B12)/60)*time_NORMS!G12,"0,00")</f>
        <v>0,00</v>
      </c>
      <c r="R12" s="25">
        <v>12</v>
      </c>
      <c r="S12" s="25">
        <v>54</v>
      </c>
      <c r="T12" s="26">
        <v>0</v>
      </c>
      <c r="U12" s="27">
        <f t="shared" ref="U12:U38" si="6">INT(Y12/3600)</f>
        <v>0</v>
      </c>
      <c r="V12" s="27">
        <f t="shared" ref="V12:V38" si="7">INT((Y12-U12*3600)/60)</f>
        <v>32</v>
      </c>
      <c r="W12" s="28">
        <f t="shared" ref="W12:W38" si="8">Y12-(U12*3600+V12*60)</f>
        <v>0</v>
      </c>
      <c r="X12" s="28">
        <f t="shared" ref="X12:X38" si="9">R12*3600+S12*60+T12</f>
        <v>46440</v>
      </c>
      <c r="Y12" s="28">
        <f t="shared" ref="Y12:Y38" si="10">X12-M12</f>
        <v>1920</v>
      </c>
      <c r="Z12" s="29" t="str">
        <f>IF(Y12&lt;time_NORMS!A12,INT((time_NORMS!A12-Y12+59)/60)*time_NORMS!F12,"0,00")</f>
        <v>0,00</v>
      </c>
      <c r="AA12" s="29">
        <f>IF(Y12&gt;time_NORMS!A12,INT((Y12-time_NORMS!A12)/60)*time_NORMS!G12,"0,00")</f>
        <v>80</v>
      </c>
      <c r="AB12" s="30">
        <f t="shared" ref="AB12:AB38" si="11">INT(AE12/3600)</f>
        <v>0</v>
      </c>
      <c r="AC12" s="31">
        <f t="shared" ref="AC12:AC38" si="12">INT((AE12-AB12*3600)/60)</f>
        <v>1</v>
      </c>
      <c r="AD12" s="29">
        <f t="shared" ref="AD12:AD38" si="13">AE12-(AB12*3600+AC12*60)</f>
        <v>20</v>
      </c>
      <c r="AE12" s="34">
        <f t="shared" ref="AE12:AE38" si="14">SUM(P12,Q12,Z12,AA12,AF12)</f>
        <v>80</v>
      </c>
    </row>
    <row r="13" spans="1:32" ht="12" customHeight="1">
      <c r="A13" s="23">
        <f>drivers_list!B13</f>
        <v>3</v>
      </c>
      <c r="B13" s="23" t="str">
        <f>drivers_list!C13</f>
        <v>Кяниця Марина</v>
      </c>
      <c r="C13" s="23" t="str">
        <f>drivers_list!E13</f>
        <v>Анісімова  Яна</v>
      </c>
      <c r="D13" s="131">
        <v>12</v>
      </c>
      <c r="E13" s="131">
        <v>23</v>
      </c>
      <c r="F13" s="132">
        <v>0</v>
      </c>
      <c r="G13" s="135">
        <v>13</v>
      </c>
      <c r="H13" s="135">
        <v>23</v>
      </c>
      <c r="I13" s="136">
        <v>0</v>
      </c>
      <c r="J13" s="27">
        <f t="shared" si="0"/>
        <v>1</v>
      </c>
      <c r="K13" s="27">
        <f t="shared" si="1"/>
        <v>0</v>
      </c>
      <c r="L13" s="28">
        <f t="shared" si="2"/>
        <v>0</v>
      </c>
      <c r="M13" s="28">
        <f t="shared" si="3"/>
        <v>44580</v>
      </c>
      <c r="N13" s="28">
        <f t="shared" si="4"/>
        <v>48180</v>
      </c>
      <c r="O13" s="28">
        <f t="shared" si="5"/>
        <v>3600</v>
      </c>
      <c r="P13" s="28" t="str">
        <f>IF(O13&lt;time_NORMS!B13,INT((time_NORMS!B13-O13+59)/60)*time_NORMS!F13,"0,00")</f>
        <v>0,00</v>
      </c>
      <c r="Q13" s="28" t="str">
        <f>IF(O13&gt;time_NORMS!B13,INT((O13-time_NORMS!B13)/60)*time_NORMS!G13,"0,00")</f>
        <v>0,00</v>
      </c>
      <c r="R13" s="25">
        <v>12</v>
      </c>
      <c r="S13" s="25">
        <v>51</v>
      </c>
      <c r="T13" s="26">
        <v>0</v>
      </c>
      <c r="U13" s="27">
        <f t="shared" si="6"/>
        <v>0</v>
      </c>
      <c r="V13" s="27">
        <f t="shared" si="7"/>
        <v>28</v>
      </c>
      <c r="W13" s="28">
        <f t="shared" si="8"/>
        <v>0</v>
      </c>
      <c r="X13" s="28">
        <f t="shared" si="9"/>
        <v>46260</v>
      </c>
      <c r="Y13" s="28">
        <f t="shared" si="10"/>
        <v>1680</v>
      </c>
      <c r="Z13" s="29" t="str">
        <f>IF(Y13&lt;time_NORMS!A13,INT((time_NORMS!A13-Y13+59)/60)*time_NORMS!F13,"0,00")</f>
        <v>0,00</v>
      </c>
      <c r="AA13" s="29">
        <f>IF(Y13&gt;time_NORMS!A13,INT((Y13-time_NORMS!A13)/60)*time_NORMS!G13,"0,00")</f>
        <v>40</v>
      </c>
      <c r="AB13" s="30">
        <f t="shared" si="11"/>
        <v>0</v>
      </c>
      <c r="AC13" s="31">
        <f t="shared" si="12"/>
        <v>5</v>
      </c>
      <c r="AD13" s="29">
        <f t="shared" si="13"/>
        <v>40</v>
      </c>
      <c r="AE13" s="34">
        <f t="shared" si="14"/>
        <v>340</v>
      </c>
      <c r="AF13">
        <v>300</v>
      </c>
    </row>
    <row r="14" spans="1:32" ht="12" customHeight="1">
      <c r="A14" s="23">
        <f>drivers_list!B14</f>
        <v>4</v>
      </c>
      <c r="B14" s="23" t="str">
        <f>drivers_list!C14</f>
        <v>Сорокіна Валерія</v>
      </c>
      <c r="C14" s="23" t="str">
        <f>drivers_list!E14</f>
        <v>Радуцька Людмила</v>
      </c>
      <c r="D14" s="131">
        <v>12</v>
      </c>
      <c r="E14" s="131">
        <v>25</v>
      </c>
      <c r="F14" s="132">
        <v>0</v>
      </c>
      <c r="G14" s="135">
        <v>13</v>
      </c>
      <c r="H14" s="135">
        <v>25</v>
      </c>
      <c r="I14" s="136">
        <v>0</v>
      </c>
      <c r="J14" s="27">
        <f t="shared" si="0"/>
        <v>1</v>
      </c>
      <c r="K14" s="27">
        <f t="shared" si="1"/>
        <v>0</v>
      </c>
      <c r="L14" s="28">
        <f t="shared" si="2"/>
        <v>0</v>
      </c>
      <c r="M14" s="28">
        <f t="shared" si="3"/>
        <v>44700</v>
      </c>
      <c r="N14" s="28">
        <f t="shared" si="4"/>
        <v>48300</v>
      </c>
      <c r="O14" s="28">
        <f t="shared" si="5"/>
        <v>3600</v>
      </c>
      <c r="P14" s="28" t="str">
        <f>IF(O14&lt;time_NORMS!B14,INT((time_NORMS!B14-O14+59)/60)*time_NORMS!F14,"0,00")</f>
        <v>0,00</v>
      </c>
      <c r="Q14" s="28" t="str">
        <f>IF(O14&gt;time_NORMS!B14,INT((O14-time_NORMS!B14)/60)*time_NORMS!G14,"0,00")</f>
        <v>0,00</v>
      </c>
      <c r="R14" s="25">
        <v>13</v>
      </c>
      <c r="S14" s="25">
        <v>1</v>
      </c>
      <c r="T14" s="26">
        <v>0</v>
      </c>
      <c r="U14" s="27">
        <f t="shared" si="6"/>
        <v>0</v>
      </c>
      <c r="V14" s="27">
        <f t="shared" si="7"/>
        <v>36</v>
      </c>
      <c r="W14" s="28">
        <f t="shared" si="8"/>
        <v>0</v>
      </c>
      <c r="X14" s="28">
        <f t="shared" si="9"/>
        <v>46860</v>
      </c>
      <c r="Y14" s="28">
        <f t="shared" si="10"/>
        <v>2160</v>
      </c>
      <c r="Z14" s="29" t="str">
        <f>IF(Y14&lt;time_NORMS!A14,INT((time_NORMS!A14-Y14+59)/60)*time_NORMS!F14,"0,00")</f>
        <v>0,00</v>
      </c>
      <c r="AA14" s="29">
        <f>IF(Y14&gt;time_NORMS!A14,INT((Y14-time_NORMS!A14)/60)*time_NORMS!G14,"0,00")</f>
        <v>120</v>
      </c>
      <c r="AB14" s="30">
        <f t="shared" si="11"/>
        <v>0</v>
      </c>
      <c r="AC14" s="31">
        <f t="shared" si="12"/>
        <v>2</v>
      </c>
      <c r="AD14" s="29">
        <f t="shared" si="13"/>
        <v>0</v>
      </c>
      <c r="AE14" s="34">
        <f t="shared" si="14"/>
        <v>120</v>
      </c>
    </row>
    <row r="15" spans="1:32" ht="12" customHeight="1">
      <c r="A15" s="23">
        <f>drivers_list!B15</f>
        <v>5</v>
      </c>
      <c r="B15" s="23" t="str">
        <f>drivers_list!C15</f>
        <v>Левіщенко Валерія</v>
      </c>
      <c r="C15" s="23" t="str">
        <f>drivers_list!E15</f>
        <v>Хмель Сніжана</v>
      </c>
      <c r="D15" s="131">
        <v>12</v>
      </c>
      <c r="E15" s="131">
        <v>26</v>
      </c>
      <c r="F15" s="132">
        <v>0</v>
      </c>
      <c r="G15" s="135">
        <v>13</v>
      </c>
      <c r="H15" s="135">
        <v>26</v>
      </c>
      <c r="I15" s="136">
        <v>0</v>
      </c>
      <c r="J15" s="27">
        <f t="shared" si="0"/>
        <v>1</v>
      </c>
      <c r="K15" s="27">
        <f t="shared" si="1"/>
        <v>0</v>
      </c>
      <c r="L15" s="28">
        <f t="shared" si="2"/>
        <v>0</v>
      </c>
      <c r="M15" s="28">
        <f t="shared" si="3"/>
        <v>44760</v>
      </c>
      <c r="N15" s="28">
        <f t="shared" si="4"/>
        <v>48360</v>
      </c>
      <c r="O15" s="28">
        <f t="shared" si="5"/>
        <v>3600</v>
      </c>
      <c r="P15" s="28" t="str">
        <f>IF(O15&lt;time_NORMS!B15,INT((time_NORMS!B15-O15+59)/60)*time_NORMS!F15,"0,00")</f>
        <v>0,00</v>
      </c>
      <c r="Q15" s="28" t="str">
        <f>IF(O15&gt;time_NORMS!B15,INT((O15-time_NORMS!B15)/60)*time_NORMS!G15,"0,00")</f>
        <v>0,00</v>
      </c>
      <c r="R15" s="25">
        <v>12</v>
      </c>
      <c r="S15" s="25">
        <v>55</v>
      </c>
      <c r="T15" s="26">
        <v>0</v>
      </c>
      <c r="U15" s="27">
        <f t="shared" si="6"/>
        <v>0</v>
      </c>
      <c r="V15" s="27">
        <f t="shared" si="7"/>
        <v>29</v>
      </c>
      <c r="W15" s="28">
        <f t="shared" si="8"/>
        <v>0</v>
      </c>
      <c r="X15" s="28">
        <f t="shared" si="9"/>
        <v>46500</v>
      </c>
      <c r="Y15" s="28">
        <f t="shared" si="10"/>
        <v>1740</v>
      </c>
      <c r="Z15" s="29" t="str">
        <f>IF(Y15&lt;time_NORMS!A15,INT((time_NORMS!A15-Y15+59)/60)*time_NORMS!F15,"0,00")</f>
        <v>0,00</v>
      </c>
      <c r="AA15" s="29">
        <f>IF(Y15&gt;time_NORMS!A15,INT((Y15-time_NORMS!A15)/60)*time_NORMS!G15,"0,00")</f>
        <v>50</v>
      </c>
      <c r="AB15" s="30">
        <f t="shared" si="11"/>
        <v>0</v>
      </c>
      <c r="AC15" s="31">
        <f t="shared" si="12"/>
        <v>0</v>
      </c>
      <c r="AD15" s="29">
        <f t="shared" si="13"/>
        <v>50</v>
      </c>
      <c r="AE15" s="34">
        <f t="shared" si="14"/>
        <v>50</v>
      </c>
    </row>
    <row r="16" spans="1:32" ht="12" customHeight="1">
      <c r="A16" s="23">
        <f>drivers_list!B16</f>
        <v>6</v>
      </c>
      <c r="B16" s="23" t="str">
        <f>drivers_list!C16</f>
        <v xml:space="preserve">Коливайло Юлія </v>
      </c>
      <c r="C16" s="23" t="str">
        <f>drivers_list!E16</f>
        <v xml:space="preserve">  Панченко Єлизавета</v>
      </c>
      <c r="D16" s="131">
        <v>12</v>
      </c>
      <c r="E16" s="131">
        <v>28</v>
      </c>
      <c r="F16" s="132">
        <v>0</v>
      </c>
      <c r="G16" s="135">
        <v>13</v>
      </c>
      <c r="H16" s="135">
        <v>42</v>
      </c>
      <c r="I16" s="136">
        <v>0</v>
      </c>
      <c r="J16" s="27">
        <f t="shared" si="0"/>
        <v>1</v>
      </c>
      <c r="K16" s="27">
        <f t="shared" si="1"/>
        <v>14</v>
      </c>
      <c r="L16" s="28">
        <f t="shared" si="2"/>
        <v>0</v>
      </c>
      <c r="M16" s="28">
        <f t="shared" si="3"/>
        <v>44880</v>
      </c>
      <c r="N16" s="28">
        <f t="shared" si="4"/>
        <v>49320</v>
      </c>
      <c r="O16" s="28">
        <f t="shared" si="5"/>
        <v>4440</v>
      </c>
      <c r="P16" s="28" t="str">
        <f>IF(O16&lt;time_NORMS!B16,INT((time_NORMS!B16-O16+59)/60)*time_NORMS!F16,"0,00")</f>
        <v>0,00</v>
      </c>
      <c r="Q16" s="28">
        <f>IF(O16&gt;time_NORMS!B16,INT((O16-time_NORMS!B16)/60)*time_NORMS!G16,"0,00")</f>
        <v>140</v>
      </c>
      <c r="R16" s="25">
        <v>13</v>
      </c>
      <c r="S16" s="25">
        <v>12</v>
      </c>
      <c r="T16" s="26">
        <v>0</v>
      </c>
      <c r="U16" s="27">
        <f t="shared" si="6"/>
        <v>0</v>
      </c>
      <c r="V16" s="27">
        <f t="shared" si="7"/>
        <v>44</v>
      </c>
      <c r="W16" s="28">
        <f t="shared" si="8"/>
        <v>0</v>
      </c>
      <c r="X16" s="28">
        <f t="shared" si="9"/>
        <v>47520</v>
      </c>
      <c r="Y16" s="28">
        <f t="shared" si="10"/>
        <v>2640</v>
      </c>
      <c r="Z16" s="29" t="str">
        <f>IF(Y16&lt;time_NORMS!A16,INT((time_NORMS!A16-Y16+59)/60)*time_NORMS!F16,"0,00")</f>
        <v>0,00</v>
      </c>
      <c r="AA16" s="29">
        <f>IF(Y16&gt;time_NORMS!A16,INT((Y16-time_NORMS!A16)/60)*time_NORMS!G16,"0,00")</f>
        <v>200</v>
      </c>
      <c r="AB16" s="30">
        <f t="shared" si="11"/>
        <v>0</v>
      </c>
      <c r="AC16" s="31">
        <f t="shared" si="12"/>
        <v>5</v>
      </c>
      <c r="AD16" s="29">
        <f t="shared" si="13"/>
        <v>40</v>
      </c>
      <c r="AE16" s="34">
        <f t="shared" si="14"/>
        <v>340</v>
      </c>
    </row>
    <row r="17" spans="1:32" ht="12" customHeight="1">
      <c r="A17" s="23">
        <f>drivers_list!B17</f>
        <v>7</v>
      </c>
      <c r="B17" s="23" t="str">
        <f>drivers_list!C17</f>
        <v xml:space="preserve">Утченко Христина </v>
      </c>
      <c r="C17" s="23" t="str">
        <f>drivers_list!E17</f>
        <v>Полякова Валентина</v>
      </c>
      <c r="D17" s="131">
        <v>12</v>
      </c>
      <c r="E17" s="131">
        <v>29</v>
      </c>
      <c r="F17" s="132">
        <v>0</v>
      </c>
      <c r="G17" s="135">
        <v>13</v>
      </c>
      <c r="H17" s="135">
        <v>29</v>
      </c>
      <c r="I17" s="136">
        <v>0</v>
      </c>
      <c r="J17" s="27">
        <f t="shared" si="0"/>
        <v>1</v>
      </c>
      <c r="K17" s="27">
        <f t="shared" si="1"/>
        <v>0</v>
      </c>
      <c r="L17" s="28">
        <f t="shared" si="2"/>
        <v>0</v>
      </c>
      <c r="M17" s="28">
        <f t="shared" si="3"/>
        <v>44940</v>
      </c>
      <c r="N17" s="28">
        <f t="shared" si="4"/>
        <v>48540</v>
      </c>
      <c r="O17" s="28">
        <f t="shared" si="5"/>
        <v>3600</v>
      </c>
      <c r="P17" s="28" t="str">
        <f>IF(O17&lt;time_NORMS!B17,INT((time_NORMS!B17-O17+59)/60)*time_NORMS!F17,"0,00")</f>
        <v>0,00</v>
      </c>
      <c r="Q17" s="28" t="str">
        <f>IF(O17&gt;time_NORMS!B17,INT((O17-time_NORMS!B17)/60)*time_NORMS!G17,"0,00")</f>
        <v>0,00</v>
      </c>
      <c r="R17" s="25">
        <v>12</v>
      </c>
      <c r="S17" s="25">
        <v>55</v>
      </c>
      <c r="T17" s="26">
        <v>0</v>
      </c>
      <c r="U17" s="27">
        <f t="shared" si="6"/>
        <v>0</v>
      </c>
      <c r="V17" s="27">
        <f t="shared" si="7"/>
        <v>26</v>
      </c>
      <c r="W17" s="28">
        <f t="shared" si="8"/>
        <v>0</v>
      </c>
      <c r="X17" s="28">
        <f t="shared" si="9"/>
        <v>46500</v>
      </c>
      <c r="Y17" s="28">
        <f t="shared" si="10"/>
        <v>1560</v>
      </c>
      <c r="Z17" s="29" t="str">
        <f>IF(Y17&lt;time_NORMS!A17,INT((time_NORMS!A17-Y17+59)/60)*time_NORMS!F17,"0,00")</f>
        <v>0,00</v>
      </c>
      <c r="AA17" s="29">
        <f>IF(Y17&gt;time_NORMS!A17,INT((Y17-time_NORMS!A17)/60)*time_NORMS!G17,"0,00")</f>
        <v>20</v>
      </c>
      <c r="AB17" s="30">
        <f t="shared" si="11"/>
        <v>0</v>
      </c>
      <c r="AC17" s="31">
        <f t="shared" si="12"/>
        <v>0</v>
      </c>
      <c r="AD17" s="29">
        <f t="shared" si="13"/>
        <v>20</v>
      </c>
      <c r="AE17" s="34">
        <f t="shared" si="14"/>
        <v>20</v>
      </c>
    </row>
    <row r="18" spans="1:32" ht="12" customHeight="1">
      <c r="A18" s="23">
        <f>drivers_list!B18</f>
        <v>8</v>
      </c>
      <c r="B18" s="23" t="str">
        <f>drivers_list!C18</f>
        <v>Карнаухова Анна</v>
      </c>
      <c r="C18" s="23" t="str">
        <f>drivers_list!E18</f>
        <v>Дробот Лариса</v>
      </c>
      <c r="D18" s="131">
        <v>12</v>
      </c>
      <c r="E18" s="131">
        <v>30</v>
      </c>
      <c r="F18" s="132">
        <v>0</v>
      </c>
      <c r="G18" s="135">
        <v>13</v>
      </c>
      <c r="H18" s="135">
        <v>30</v>
      </c>
      <c r="I18" s="136">
        <v>0</v>
      </c>
      <c r="J18" s="27">
        <f t="shared" si="0"/>
        <v>1</v>
      </c>
      <c r="K18" s="27">
        <f t="shared" si="1"/>
        <v>0</v>
      </c>
      <c r="L18" s="28">
        <f t="shared" si="2"/>
        <v>0</v>
      </c>
      <c r="M18" s="28">
        <f t="shared" si="3"/>
        <v>45000</v>
      </c>
      <c r="N18" s="28">
        <f t="shared" si="4"/>
        <v>48600</v>
      </c>
      <c r="O18" s="28">
        <f t="shared" si="5"/>
        <v>3600</v>
      </c>
      <c r="P18" s="28" t="str">
        <f>IF(O18&lt;time_NORMS!B18,INT((time_NORMS!B18-O18+59)/60)*time_NORMS!F18,"0,00")</f>
        <v>0,00</v>
      </c>
      <c r="Q18" s="28" t="str">
        <f>IF(O18&gt;time_NORMS!B18,INT((O18-time_NORMS!B18)/60)*time_NORMS!G18,"0,00")</f>
        <v>0,00</v>
      </c>
      <c r="R18" s="25">
        <v>13</v>
      </c>
      <c r="S18" s="25">
        <v>4</v>
      </c>
      <c r="T18" s="26">
        <v>0</v>
      </c>
      <c r="U18" s="27">
        <f t="shared" si="6"/>
        <v>0</v>
      </c>
      <c r="V18" s="27">
        <f t="shared" si="7"/>
        <v>34</v>
      </c>
      <c r="W18" s="28">
        <f t="shared" si="8"/>
        <v>0</v>
      </c>
      <c r="X18" s="28">
        <f t="shared" si="9"/>
        <v>47040</v>
      </c>
      <c r="Y18" s="28">
        <f t="shared" si="10"/>
        <v>2040</v>
      </c>
      <c r="Z18" s="29" t="str">
        <f>IF(Y18&lt;time_NORMS!A18,INT((time_NORMS!A18-Y18+59)/60)*time_NORMS!F18,"0,00")</f>
        <v>0,00</v>
      </c>
      <c r="AA18" s="29">
        <f>IF(Y18&gt;time_NORMS!A18,INT((Y18-time_NORMS!A18)/60)*time_NORMS!G18,"0,00")</f>
        <v>100</v>
      </c>
      <c r="AB18" s="30">
        <f t="shared" si="11"/>
        <v>0</v>
      </c>
      <c r="AC18" s="31">
        <f t="shared" si="12"/>
        <v>1</v>
      </c>
      <c r="AD18" s="29">
        <f t="shared" si="13"/>
        <v>40</v>
      </c>
      <c r="AE18" s="34">
        <f t="shared" si="14"/>
        <v>100</v>
      </c>
    </row>
    <row r="19" spans="1:32" ht="12" customHeight="1">
      <c r="A19" s="23">
        <f>drivers_list!B19</f>
        <v>9</v>
      </c>
      <c r="B19" s="23" t="str">
        <f>drivers_list!C19</f>
        <v xml:space="preserve">Симонова Ірина </v>
      </c>
      <c r="C19" s="23" t="str">
        <f>drivers_list!E19</f>
        <v>Базилєва Дар`я</v>
      </c>
      <c r="D19" s="131">
        <v>12</v>
      </c>
      <c r="E19" s="131">
        <v>32</v>
      </c>
      <c r="F19" s="132">
        <v>0</v>
      </c>
      <c r="G19" s="135">
        <v>13</v>
      </c>
      <c r="H19" s="135">
        <v>32</v>
      </c>
      <c r="I19" s="136">
        <v>0</v>
      </c>
      <c r="J19" s="27">
        <f t="shared" si="0"/>
        <v>1</v>
      </c>
      <c r="K19" s="27">
        <f t="shared" si="1"/>
        <v>0</v>
      </c>
      <c r="L19" s="28">
        <f t="shared" si="2"/>
        <v>0</v>
      </c>
      <c r="M19" s="28">
        <f t="shared" si="3"/>
        <v>45120</v>
      </c>
      <c r="N19" s="28">
        <f t="shared" si="4"/>
        <v>48720</v>
      </c>
      <c r="O19" s="28">
        <f t="shared" si="5"/>
        <v>3600</v>
      </c>
      <c r="P19" s="28" t="str">
        <f>IF(O19&lt;time_NORMS!B19,INT((time_NORMS!B19-O19+59)/60)*time_NORMS!F19,"0,00")</f>
        <v>0,00</v>
      </c>
      <c r="Q19" s="28" t="str">
        <f>IF(O19&gt;time_NORMS!B19,INT((O19-time_NORMS!B19)/60)*time_NORMS!G19,"0,00")</f>
        <v>0,00</v>
      </c>
      <c r="R19" s="25">
        <v>13</v>
      </c>
      <c r="S19" s="25">
        <v>12</v>
      </c>
      <c r="T19" s="26">
        <v>0</v>
      </c>
      <c r="U19" s="27">
        <f t="shared" si="6"/>
        <v>0</v>
      </c>
      <c r="V19" s="27">
        <f t="shared" si="7"/>
        <v>40</v>
      </c>
      <c r="W19" s="28">
        <f t="shared" si="8"/>
        <v>0</v>
      </c>
      <c r="X19" s="28">
        <f t="shared" si="9"/>
        <v>47520</v>
      </c>
      <c r="Y19" s="28">
        <f t="shared" si="10"/>
        <v>2400</v>
      </c>
      <c r="Z19" s="29" t="str">
        <f>IF(Y19&lt;time_NORMS!A19,INT((time_NORMS!A19-Y19+59)/60)*time_NORMS!F19,"0,00")</f>
        <v>0,00</v>
      </c>
      <c r="AA19" s="29">
        <f>IF(Y19&gt;time_NORMS!A19,INT((Y19-time_NORMS!A19)/60)*time_NORMS!G19,"0,00")</f>
        <v>160</v>
      </c>
      <c r="AB19" s="30">
        <f t="shared" si="11"/>
        <v>0</v>
      </c>
      <c r="AC19" s="31">
        <f t="shared" si="12"/>
        <v>2</v>
      </c>
      <c r="AD19" s="29">
        <f t="shared" si="13"/>
        <v>40</v>
      </c>
      <c r="AE19" s="34">
        <f t="shared" si="14"/>
        <v>160</v>
      </c>
    </row>
    <row r="20" spans="1:32" ht="12" customHeight="1">
      <c r="A20" s="23">
        <f>drivers_list!B20</f>
        <v>10</v>
      </c>
      <c r="B20" s="23" t="str">
        <f>drivers_list!C20</f>
        <v>Постановська Ірина</v>
      </c>
      <c r="C20" s="23" t="str">
        <f>drivers_list!E20</f>
        <v xml:space="preserve"> Ясь Тетяна</v>
      </c>
      <c r="D20" s="131">
        <v>12</v>
      </c>
      <c r="E20" s="131">
        <v>34</v>
      </c>
      <c r="F20" s="132">
        <v>0</v>
      </c>
      <c r="G20" s="135">
        <v>13</v>
      </c>
      <c r="H20" s="135">
        <v>34</v>
      </c>
      <c r="I20" s="136">
        <v>0</v>
      </c>
      <c r="J20" s="27">
        <f t="shared" si="0"/>
        <v>1</v>
      </c>
      <c r="K20" s="27">
        <f t="shared" si="1"/>
        <v>0</v>
      </c>
      <c r="L20" s="28">
        <f t="shared" si="2"/>
        <v>0</v>
      </c>
      <c r="M20" s="28">
        <f t="shared" si="3"/>
        <v>45240</v>
      </c>
      <c r="N20" s="28">
        <f t="shared" si="4"/>
        <v>48840</v>
      </c>
      <c r="O20" s="28">
        <f t="shared" si="5"/>
        <v>3600</v>
      </c>
      <c r="P20" s="28" t="str">
        <f>IF(O20&lt;time_NORMS!B20,INT((time_NORMS!B20-O20+59)/60)*time_NORMS!F20,"0,00")</f>
        <v>0,00</v>
      </c>
      <c r="Q20" s="28" t="str">
        <f>IF(O20&gt;time_NORMS!B20,INT((O20-time_NORMS!B20)/60)*time_NORMS!G20,"0,00")</f>
        <v>0,00</v>
      </c>
      <c r="R20" s="25">
        <v>13</v>
      </c>
      <c r="S20" s="25">
        <v>5</v>
      </c>
      <c r="T20" s="26">
        <v>0</v>
      </c>
      <c r="U20" s="27">
        <f t="shared" si="6"/>
        <v>0</v>
      </c>
      <c r="V20" s="27">
        <f t="shared" si="7"/>
        <v>31</v>
      </c>
      <c r="W20" s="28">
        <f t="shared" si="8"/>
        <v>0</v>
      </c>
      <c r="X20" s="28">
        <f t="shared" si="9"/>
        <v>47100</v>
      </c>
      <c r="Y20" s="28">
        <f t="shared" si="10"/>
        <v>1860</v>
      </c>
      <c r="Z20" s="29" t="str">
        <f>IF(Y20&lt;time_NORMS!A20,INT((time_NORMS!A20-Y20+59)/60)*time_NORMS!F20,"0,00")</f>
        <v>0,00</v>
      </c>
      <c r="AA20" s="29">
        <f>IF(Y20&gt;time_NORMS!A20,INT((Y20-time_NORMS!A20)/60)*time_NORMS!G20,"0,00")</f>
        <v>70</v>
      </c>
      <c r="AB20" s="30">
        <f t="shared" si="11"/>
        <v>0</v>
      </c>
      <c r="AC20" s="31">
        <f t="shared" si="12"/>
        <v>1</v>
      </c>
      <c r="AD20" s="29">
        <f t="shared" si="13"/>
        <v>10</v>
      </c>
      <c r="AE20" s="34">
        <f t="shared" si="14"/>
        <v>70</v>
      </c>
    </row>
    <row r="21" spans="1:32" ht="12" customHeight="1">
      <c r="A21" s="23">
        <f>drivers_list!B21</f>
        <v>11</v>
      </c>
      <c r="B21" s="23" t="str">
        <f>drivers_list!C21</f>
        <v>"ЛЕСЯ" Ларион Олеся</v>
      </c>
      <c r="C21" s="23" t="str">
        <f>drivers_list!E21</f>
        <v>ROXY Сергіїва Роксолана</v>
      </c>
      <c r="D21" s="131">
        <v>12</v>
      </c>
      <c r="E21" s="131">
        <v>36</v>
      </c>
      <c r="F21" s="132">
        <v>0</v>
      </c>
      <c r="G21" s="135">
        <v>13</v>
      </c>
      <c r="H21" s="135">
        <v>36</v>
      </c>
      <c r="I21" s="136">
        <v>0</v>
      </c>
      <c r="J21" s="27">
        <f t="shared" si="0"/>
        <v>1</v>
      </c>
      <c r="K21" s="27">
        <f t="shared" si="1"/>
        <v>0</v>
      </c>
      <c r="L21" s="28">
        <f t="shared" si="2"/>
        <v>0</v>
      </c>
      <c r="M21" s="28">
        <f t="shared" si="3"/>
        <v>45360</v>
      </c>
      <c r="N21" s="28">
        <f t="shared" si="4"/>
        <v>48960</v>
      </c>
      <c r="O21" s="28">
        <f t="shared" si="5"/>
        <v>3600</v>
      </c>
      <c r="P21" s="28" t="str">
        <f>IF(O21&lt;time_NORMS!B21,INT((time_NORMS!B21-O21+59)/60)*time_NORMS!F21,"0,00")</f>
        <v>0,00</v>
      </c>
      <c r="Q21" s="28" t="str">
        <f>IF(O21&gt;time_NORMS!B21,INT((O21-time_NORMS!B21)/60)*time_NORMS!G21,"0,00")</f>
        <v>0,00</v>
      </c>
      <c r="R21" s="25">
        <v>13</v>
      </c>
      <c r="S21" s="25">
        <v>5</v>
      </c>
      <c r="T21" s="26">
        <v>0</v>
      </c>
      <c r="U21" s="27">
        <f t="shared" si="6"/>
        <v>0</v>
      </c>
      <c r="V21" s="27">
        <f t="shared" si="7"/>
        <v>29</v>
      </c>
      <c r="W21" s="28">
        <f t="shared" si="8"/>
        <v>0</v>
      </c>
      <c r="X21" s="28">
        <f t="shared" si="9"/>
        <v>47100</v>
      </c>
      <c r="Y21" s="28">
        <f t="shared" si="10"/>
        <v>1740</v>
      </c>
      <c r="Z21" s="29" t="str">
        <f>IF(Y21&lt;time_NORMS!A21,INT((time_NORMS!A21-Y21+59)/60)*time_NORMS!F21,"0,00")</f>
        <v>0,00</v>
      </c>
      <c r="AA21" s="29">
        <f>IF(Y21&gt;time_NORMS!A21,INT((Y21-time_NORMS!A21)/60)*time_NORMS!G21,"0,00")</f>
        <v>50</v>
      </c>
      <c r="AB21" s="30">
        <f t="shared" si="11"/>
        <v>0</v>
      </c>
      <c r="AC21" s="31">
        <f t="shared" si="12"/>
        <v>0</v>
      </c>
      <c r="AD21" s="29">
        <f t="shared" si="13"/>
        <v>50</v>
      </c>
      <c r="AE21" s="34">
        <f t="shared" si="14"/>
        <v>50</v>
      </c>
    </row>
    <row r="22" spans="1:32" ht="12" customHeight="1">
      <c r="A22" s="23">
        <f>drivers_list!B22</f>
        <v>12</v>
      </c>
      <c r="B22" s="23" t="str">
        <f>drivers_list!C22</f>
        <v xml:space="preserve">Івершень Тетяна </v>
      </c>
      <c r="C22" s="23" t="str">
        <f>drivers_list!E22</f>
        <v>Шульга Ганна</v>
      </c>
      <c r="D22" s="131">
        <v>12</v>
      </c>
      <c r="E22" s="131">
        <v>38</v>
      </c>
      <c r="F22" s="132">
        <v>0</v>
      </c>
      <c r="G22" s="135">
        <v>13</v>
      </c>
      <c r="H22" s="135">
        <v>38</v>
      </c>
      <c r="I22" s="136">
        <v>0</v>
      </c>
      <c r="J22" s="27">
        <f t="shared" si="0"/>
        <v>1</v>
      </c>
      <c r="K22" s="27">
        <f t="shared" si="1"/>
        <v>0</v>
      </c>
      <c r="L22" s="28">
        <f t="shared" si="2"/>
        <v>0</v>
      </c>
      <c r="M22" s="28">
        <f t="shared" si="3"/>
        <v>45480</v>
      </c>
      <c r="N22" s="28">
        <f t="shared" si="4"/>
        <v>49080</v>
      </c>
      <c r="O22" s="28">
        <f t="shared" si="5"/>
        <v>3600</v>
      </c>
      <c r="P22" s="28" t="str">
        <f>IF(O22&lt;time_NORMS!B22,INT((time_NORMS!B22-O22+59)/60)*time_NORMS!F22,"0,00")</f>
        <v>0,00</v>
      </c>
      <c r="Q22" s="28" t="str">
        <f>IF(O22&gt;time_NORMS!B22,INT((O22-time_NORMS!B22)/60)*time_NORMS!G22,"0,00")</f>
        <v>0,00</v>
      </c>
      <c r="R22" s="25">
        <v>13</v>
      </c>
      <c r="S22" s="25">
        <v>6</v>
      </c>
      <c r="T22" s="26">
        <v>0</v>
      </c>
      <c r="U22" s="27">
        <f t="shared" si="6"/>
        <v>0</v>
      </c>
      <c r="V22" s="27">
        <f t="shared" si="7"/>
        <v>28</v>
      </c>
      <c r="W22" s="28">
        <f t="shared" si="8"/>
        <v>0</v>
      </c>
      <c r="X22" s="28">
        <f t="shared" si="9"/>
        <v>47160</v>
      </c>
      <c r="Y22" s="28">
        <f t="shared" si="10"/>
        <v>1680</v>
      </c>
      <c r="Z22" s="29" t="str">
        <f>IF(Y22&lt;time_NORMS!A22,INT((time_NORMS!A22-Y22+59)/60)*time_NORMS!F22,"0,00")</f>
        <v>0,00</v>
      </c>
      <c r="AA22" s="29">
        <f>IF(Y22&gt;time_NORMS!A22,INT((Y22-time_NORMS!A22)/60)*time_NORMS!G22,"0,00")</f>
        <v>40</v>
      </c>
      <c r="AB22" s="30">
        <f t="shared" si="11"/>
        <v>0</v>
      </c>
      <c r="AC22" s="31">
        <f t="shared" si="12"/>
        <v>0</v>
      </c>
      <c r="AD22" s="29">
        <f t="shared" si="13"/>
        <v>40</v>
      </c>
      <c r="AE22" s="34">
        <f t="shared" si="14"/>
        <v>40</v>
      </c>
    </row>
    <row r="23" spans="1:32" ht="12" customHeight="1">
      <c r="A23" s="23">
        <f>drivers_list!B23</f>
        <v>13</v>
      </c>
      <c r="B23" s="23" t="str">
        <f>drivers_list!C23</f>
        <v xml:space="preserve">MATILDA Герасимчук Світлана </v>
      </c>
      <c r="C23" s="23" t="str">
        <f>drivers_list!E23</f>
        <v>ROMASHKA Кравчук Наталія</v>
      </c>
      <c r="D23" s="131">
        <v>12</v>
      </c>
      <c r="E23" s="131">
        <v>40</v>
      </c>
      <c r="F23" s="132">
        <v>0</v>
      </c>
      <c r="G23" s="135">
        <v>13</v>
      </c>
      <c r="H23" s="135">
        <v>40</v>
      </c>
      <c r="I23" s="136">
        <v>0</v>
      </c>
      <c r="J23" s="27">
        <f t="shared" si="0"/>
        <v>1</v>
      </c>
      <c r="K23" s="27">
        <f t="shared" si="1"/>
        <v>0</v>
      </c>
      <c r="L23" s="28">
        <f t="shared" si="2"/>
        <v>0</v>
      </c>
      <c r="M23" s="28">
        <f t="shared" si="3"/>
        <v>45600</v>
      </c>
      <c r="N23" s="28">
        <f t="shared" si="4"/>
        <v>49200</v>
      </c>
      <c r="O23" s="28">
        <f t="shared" si="5"/>
        <v>3600</v>
      </c>
      <c r="P23" s="28" t="str">
        <f>IF(O23&lt;time_NORMS!B23,INT((time_NORMS!B23-O23+59)/60)*time_NORMS!F23,"0,00")</f>
        <v>0,00</v>
      </c>
      <c r="Q23" s="28" t="str">
        <f>IF(O23&gt;time_NORMS!B23,INT((O23-time_NORMS!B23)/60)*time_NORMS!G23,"0,00")</f>
        <v>0,00</v>
      </c>
      <c r="R23" s="25">
        <v>13</v>
      </c>
      <c r="S23" s="25">
        <v>12</v>
      </c>
      <c r="T23" s="26">
        <v>0</v>
      </c>
      <c r="U23" s="27">
        <f t="shared" si="6"/>
        <v>0</v>
      </c>
      <c r="V23" s="27">
        <f t="shared" si="7"/>
        <v>32</v>
      </c>
      <c r="W23" s="28">
        <f t="shared" si="8"/>
        <v>0</v>
      </c>
      <c r="X23" s="28">
        <f t="shared" si="9"/>
        <v>47520</v>
      </c>
      <c r="Y23" s="28">
        <f t="shared" si="10"/>
        <v>1920</v>
      </c>
      <c r="Z23" s="29" t="str">
        <f>IF(Y23&lt;time_NORMS!A23,INT((time_NORMS!A23-Y23+59)/60)*time_NORMS!F23,"0,00")</f>
        <v>0,00</v>
      </c>
      <c r="AA23" s="29">
        <f>IF(Y23&gt;time_NORMS!A23,INT((Y23-time_NORMS!A23)/60)*time_NORMS!G23,"0,00")</f>
        <v>80</v>
      </c>
      <c r="AB23" s="30">
        <f t="shared" si="11"/>
        <v>0</v>
      </c>
      <c r="AC23" s="31">
        <f t="shared" si="12"/>
        <v>1</v>
      </c>
      <c r="AD23" s="29">
        <f t="shared" si="13"/>
        <v>20</v>
      </c>
      <c r="AE23" s="34">
        <f t="shared" si="14"/>
        <v>80</v>
      </c>
    </row>
    <row r="24" spans="1:32" ht="12" customHeight="1">
      <c r="A24" s="23">
        <f>drivers_list!B24</f>
        <v>14</v>
      </c>
      <c r="B24" s="23" t="str">
        <f>drivers_list!C24</f>
        <v>МИХАСЯ Шумакова Олена</v>
      </c>
      <c r="C24" s="23" t="str">
        <f>drivers_list!E24</f>
        <v>Дмитрієва Олена</v>
      </c>
      <c r="D24" s="131">
        <v>12</v>
      </c>
      <c r="E24" s="131">
        <v>42</v>
      </c>
      <c r="F24" s="132">
        <v>0</v>
      </c>
      <c r="G24" s="135">
        <v>13</v>
      </c>
      <c r="H24" s="135">
        <v>42</v>
      </c>
      <c r="I24" s="136">
        <v>0</v>
      </c>
      <c r="J24" s="27">
        <f t="shared" si="0"/>
        <v>1</v>
      </c>
      <c r="K24" s="27">
        <f t="shared" si="1"/>
        <v>0</v>
      </c>
      <c r="L24" s="28">
        <f t="shared" si="2"/>
        <v>0</v>
      </c>
      <c r="M24" s="28">
        <f t="shared" si="3"/>
        <v>45720</v>
      </c>
      <c r="N24" s="28">
        <f t="shared" si="4"/>
        <v>49320</v>
      </c>
      <c r="O24" s="28">
        <f t="shared" si="5"/>
        <v>3600</v>
      </c>
      <c r="P24" s="28" t="str">
        <f>IF(O24&lt;time_NORMS!B24,INT((time_NORMS!B24-O24+59)/60)*time_NORMS!F24,"0,00")</f>
        <v>0,00</v>
      </c>
      <c r="Q24" s="28" t="str">
        <f>IF(O24&gt;time_NORMS!B24,INT((O24-time_NORMS!B24)/60)*time_NORMS!G24,"0,00")</f>
        <v>0,00</v>
      </c>
      <c r="R24" s="25">
        <v>13</v>
      </c>
      <c r="S24" s="25">
        <v>17</v>
      </c>
      <c r="T24" s="26">
        <v>0</v>
      </c>
      <c r="U24" s="27">
        <f t="shared" si="6"/>
        <v>0</v>
      </c>
      <c r="V24" s="27">
        <f t="shared" si="7"/>
        <v>35</v>
      </c>
      <c r="W24" s="28">
        <f t="shared" si="8"/>
        <v>0</v>
      </c>
      <c r="X24" s="28">
        <f t="shared" si="9"/>
        <v>47820</v>
      </c>
      <c r="Y24" s="28">
        <f t="shared" si="10"/>
        <v>2100</v>
      </c>
      <c r="Z24" s="29" t="str">
        <f>IF(Y24&lt;time_NORMS!A24,INT((time_NORMS!A24-Y24+59)/60)*time_NORMS!F24,"0,00")</f>
        <v>0,00</v>
      </c>
      <c r="AA24" s="29">
        <f>IF(Y24&gt;time_NORMS!A24,INT((Y24-time_NORMS!A24)/60)*time_NORMS!G24,"0,00")</f>
        <v>110</v>
      </c>
      <c r="AB24" s="30">
        <f t="shared" si="11"/>
        <v>0</v>
      </c>
      <c r="AC24" s="31">
        <f t="shared" si="12"/>
        <v>1</v>
      </c>
      <c r="AD24" s="29">
        <f t="shared" si="13"/>
        <v>50</v>
      </c>
      <c r="AE24" s="34">
        <f t="shared" si="14"/>
        <v>110</v>
      </c>
    </row>
    <row r="25" spans="1:32" ht="12" customHeight="1">
      <c r="A25" s="23">
        <f>drivers_list!B25</f>
        <v>15</v>
      </c>
      <c r="B25" s="23" t="str">
        <f>drivers_list!C25</f>
        <v>Белая Екатерина</v>
      </c>
      <c r="C25" s="23" t="str">
        <f>drivers_list!E25</f>
        <v>Поштарук Татьяна</v>
      </c>
      <c r="D25" s="131">
        <v>12</v>
      </c>
      <c r="E25" s="131">
        <v>43</v>
      </c>
      <c r="F25" s="132">
        <v>0</v>
      </c>
      <c r="G25" s="135">
        <v>14</v>
      </c>
      <c r="H25" s="135">
        <v>28</v>
      </c>
      <c r="I25" s="136">
        <v>0</v>
      </c>
      <c r="J25" s="27">
        <f t="shared" si="0"/>
        <v>1</v>
      </c>
      <c r="K25" s="27">
        <f t="shared" si="1"/>
        <v>45</v>
      </c>
      <c r="L25" s="28">
        <f t="shared" si="2"/>
        <v>0</v>
      </c>
      <c r="M25" s="28">
        <f t="shared" si="3"/>
        <v>45780</v>
      </c>
      <c r="N25" s="28">
        <f t="shared" si="4"/>
        <v>52080</v>
      </c>
      <c r="O25" s="28">
        <f t="shared" si="5"/>
        <v>6300</v>
      </c>
      <c r="P25" s="28" t="str">
        <f>IF(O25&lt;time_NORMS!B25,INT((time_NORMS!B25-O25+59)/60)*time_NORMS!F25,"0,00")</f>
        <v>0,00</v>
      </c>
      <c r="Q25" s="28">
        <f>IF(O25&gt;time_NORMS!B25,INT((O25-time_NORMS!B25)/60)*time_NORMS!G25,"0,00")</f>
        <v>450</v>
      </c>
      <c r="R25" s="25">
        <v>13</v>
      </c>
      <c r="S25" s="25">
        <v>27</v>
      </c>
      <c r="T25" s="26">
        <v>0</v>
      </c>
      <c r="U25" s="27">
        <f t="shared" si="6"/>
        <v>0</v>
      </c>
      <c r="V25" s="27">
        <f t="shared" si="7"/>
        <v>44</v>
      </c>
      <c r="W25" s="28">
        <f t="shared" si="8"/>
        <v>0</v>
      </c>
      <c r="X25" s="28">
        <f t="shared" si="9"/>
        <v>48420</v>
      </c>
      <c r="Y25" s="28">
        <f t="shared" si="10"/>
        <v>2640</v>
      </c>
      <c r="Z25" s="29" t="str">
        <f>IF(Y25&lt;time_NORMS!A25,INT((time_NORMS!A25-Y25+59)/60)*time_NORMS!F25,"0,00")</f>
        <v>0,00</v>
      </c>
      <c r="AA25" s="29">
        <f>IF(Y25&gt;time_NORMS!A25,INT((Y25-time_NORMS!A25)/60)*time_NORMS!G25,"0,00")</f>
        <v>200</v>
      </c>
      <c r="AB25" s="30">
        <f t="shared" si="11"/>
        <v>0</v>
      </c>
      <c r="AC25" s="31">
        <f t="shared" si="12"/>
        <v>10</v>
      </c>
      <c r="AD25" s="29">
        <f t="shared" si="13"/>
        <v>50</v>
      </c>
      <c r="AE25" s="34">
        <f t="shared" si="14"/>
        <v>650</v>
      </c>
    </row>
    <row r="26" spans="1:32" ht="12" customHeight="1">
      <c r="A26" s="23">
        <f>drivers_list!B26</f>
        <v>16</v>
      </c>
      <c r="B26" s="23" t="str">
        <f>drivers_list!C26</f>
        <v>Астапова Полина</v>
      </c>
      <c r="C26" s="23" t="str">
        <f>drivers_list!E26</f>
        <v>Матвеева Алина</v>
      </c>
      <c r="D26" s="131">
        <v>12</v>
      </c>
      <c r="E26" s="131">
        <v>44</v>
      </c>
      <c r="F26" s="132">
        <v>0</v>
      </c>
      <c r="G26" s="139">
        <v>13</v>
      </c>
      <c r="H26" s="139">
        <v>44</v>
      </c>
      <c r="I26" s="140">
        <v>0</v>
      </c>
      <c r="J26" s="27">
        <f t="shared" si="0"/>
        <v>1</v>
      </c>
      <c r="K26" s="27">
        <f t="shared" si="1"/>
        <v>0</v>
      </c>
      <c r="L26" s="28">
        <f t="shared" si="2"/>
        <v>0</v>
      </c>
      <c r="M26" s="28">
        <f t="shared" si="3"/>
        <v>45840</v>
      </c>
      <c r="N26" s="28">
        <f t="shared" si="4"/>
        <v>49440</v>
      </c>
      <c r="O26" s="28">
        <f t="shared" si="5"/>
        <v>3600</v>
      </c>
      <c r="P26" s="28" t="str">
        <f>IF(O26&lt;time_NORMS!B26,INT((time_NORMS!B26-O26+59)/60)*time_NORMS!F26,"0,00")</f>
        <v>0,00</v>
      </c>
      <c r="Q26" s="28" t="str">
        <f>IF(O26&gt;time_NORMS!B26,INT((O26-time_NORMS!B26)/60)*time_NORMS!G26,"0,00")</f>
        <v>0,00</v>
      </c>
      <c r="R26" s="139">
        <v>13</v>
      </c>
      <c r="S26" s="139">
        <v>8</v>
      </c>
      <c r="T26" s="140">
        <v>0</v>
      </c>
      <c r="U26" s="27">
        <f t="shared" si="6"/>
        <v>0</v>
      </c>
      <c r="V26" s="27">
        <f t="shared" si="7"/>
        <v>24</v>
      </c>
      <c r="W26" s="28">
        <f t="shared" si="8"/>
        <v>0</v>
      </c>
      <c r="X26" s="28">
        <f t="shared" si="9"/>
        <v>47280</v>
      </c>
      <c r="Y26" s="28">
        <f t="shared" si="10"/>
        <v>1440</v>
      </c>
      <c r="Z26" s="29" t="str">
        <f>IF(Y26&lt;time_NORMS!A26,INT((time_NORMS!A26-Y26+59)/60)*time_NORMS!F26,"0,00")</f>
        <v>0,00</v>
      </c>
      <c r="AA26" s="29" t="str">
        <f>IF(Y26&gt;time_NORMS!A26,INT((Y26-time_NORMS!A26)/60)*time_NORMS!G26,"0,00")</f>
        <v>0,00</v>
      </c>
      <c r="AB26" s="30">
        <f t="shared" si="11"/>
        <v>0</v>
      </c>
      <c r="AC26" s="31">
        <f t="shared" si="12"/>
        <v>0</v>
      </c>
      <c r="AD26" s="29">
        <f t="shared" si="13"/>
        <v>0</v>
      </c>
      <c r="AE26" s="34">
        <f t="shared" si="14"/>
        <v>0</v>
      </c>
    </row>
    <row r="27" spans="1:32" ht="12" customHeight="1">
      <c r="A27" s="23">
        <f>drivers_list!B27</f>
        <v>17</v>
      </c>
      <c r="B27" s="23" t="str">
        <f>drivers_list!C27</f>
        <v>Фетисова Ірина</v>
      </c>
      <c r="C27" s="23" t="str">
        <f>drivers_list!E27</f>
        <v>Мануйлова Олена</v>
      </c>
      <c r="D27" s="131">
        <v>12</v>
      </c>
      <c r="E27" s="131">
        <v>46</v>
      </c>
      <c r="F27" s="132">
        <v>0</v>
      </c>
      <c r="G27" s="135">
        <v>13</v>
      </c>
      <c r="H27" s="135">
        <v>31</v>
      </c>
      <c r="I27" s="136">
        <v>0</v>
      </c>
      <c r="J27" s="27">
        <f t="shared" si="0"/>
        <v>0</v>
      </c>
      <c r="K27" s="27">
        <f t="shared" si="1"/>
        <v>45</v>
      </c>
      <c r="L27" s="28">
        <f t="shared" si="2"/>
        <v>0</v>
      </c>
      <c r="M27" s="28">
        <f t="shared" si="3"/>
        <v>45960</v>
      </c>
      <c r="N27" s="28">
        <f t="shared" si="4"/>
        <v>48660</v>
      </c>
      <c r="O27" s="28">
        <f t="shared" si="5"/>
        <v>2700</v>
      </c>
      <c r="P27" s="28">
        <f>IF(O27&lt;time_NORMS!B27,INT((time_NORMS!B27-O27+59)/60)*time_NORMS!F27,"0,00")</f>
        <v>300</v>
      </c>
      <c r="Q27" s="28" t="str">
        <f>IF(O27&gt;time_NORMS!B27,INT((O27-time_NORMS!B27)/60)*time_NORMS!G27,"0,00")</f>
        <v>0,00</v>
      </c>
      <c r="R27" s="139">
        <v>13</v>
      </c>
      <c r="S27" s="139">
        <v>10</v>
      </c>
      <c r="T27" s="140">
        <v>0</v>
      </c>
      <c r="U27" s="27">
        <f t="shared" si="6"/>
        <v>0</v>
      </c>
      <c r="V27" s="27">
        <f t="shared" si="7"/>
        <v>24</v>
      </c>
      <c r="W27" s="28">
        <f t="shared" si="8"/>
        <v>0</v>
      </c>
      <c r="X27" s="28">
        <f t="shared" si="9"/>
        <v>47400</v>
      </c>
      <c r="Y27" s="28">
        <f t="shared" si="10"/>
        <v>1440</v>
      </c>
      <c r="Z27" s="29" t="str">
        <f>IF(Y27&lt;time_NORMS!A27,INT((time_NORMS!A27-Y27+59)/60)*time_NORMS!F27,"0,00")</f>
        <v>0,00</v>
      </c>
      <c r="AA27" s="29" t="str">
        <f>IF(Y27&gt;time_NORMS!A27,INT((Y27-time_NORMS!A27)/60)*time_NORMS!G27,"0,00")</f>
        <v>0,00</v>
      </c>
      <c r="AB27" s="30">
        <f t="shared" si="11"/>
        <v>0</v>
      </c>
      <c r="AC27" s="31">
        <f t="shared" si="12"/>
        <v>15</v>
      </c>
      <c r="AD27" s="29">
        <f t="shared" si="13"/>
        <v>0</v>
      </c>
      <c r="AE27" s="34">
        <f t="shared" si="14"/>
        <v>900</v>
      </c>
      <c r="AF27">
        <v>600</v>
      </c>
    </row>
    <row r="28" spans="1:32" ht="12" customHeight="1">
      <c r="A28" s="23">
        <f>drivers_list!B28</f>
        <v>19</v>
      </c>
      <c r="B28" s="23" t="str">
        <f>drivers_list!C28</f>
        <v>Березенська Наталія</v>
      </c>
      <c r="C28" s="23" t="str">
        <f>drivers_list!E28</f>
        <v>Замерченко Ганна</v>
      </c>
      <c r="D28" s="131">
        <v>12</v>
      </c>
      <c r="E28" s="131">
        <v>48</v>
      </c>
      <c r="F28" s="132">
        <v>0</v>
      </c>
      <c r="G28" s="135">
        <v>14</v>
      </c>
      <c r="H28" s="135">
        <v>13</v>
      </c>
      <c r="I28" s="136">
        <v>0</v>
      </c>
      <c r="J28" s="27">
        <f t="shared" si="0"/>
        <v>1</v>
      </c>
      <c r="K28" s="27">
        <f t="shared" si="1"/>
        <v>25</v>
      </c>
      <c r="L28" s="28">
        <f t="shared" si="2"/>
        <v>0</v>
      </c>
      <c r="M28" s="28">
        <f t="shared" si="3"/>
        <v>46080</v>
      </c>
      <c r="N28" s="28">
        <f t="shared" si="4"/>
        <v>51180</v>
      </c>
      <c r="O28" s="28">
        <f t="shared" si="5"/>
        <v>5100</v>
      </c>
      <c r="P28" s="28" t="str">
        <f>IF(O28&lt;time_NORMS!B28,INT((time_NORMS!B28-O28+59)/60)*time_NORMS!F28,"0,00")</f>
        <v>0,00</v>
      </c>
      <c r="Q28" s="28">
        <f>IF(O28&gt;time_NORMS!B28,INT((O28-time_NORMS!B28)/60)*time_NORMS!G28,"0,00")</f>
        <v>250</v>
      </c>
      <c r="R28" s="25">
        <v>13</v>
      </c>
      <c r="S28" s="25">
        <v>28</v>
      </c>
      <c r="T28" s="26">
        <v>0</v>
      </c>
      <c r="U28" s="27">
        <f t="shared" si="6"/>
        <v>0</v>
      </c>
      <c r="V28" s="27">
        <f t="shared" si="7"/>
        <v>40</v>
      </c>
      <c r="W28" s="28">
        <f t="shared" si="8"/>
        <v>0</v>
      </c>
      <c r="X28" s="28">
        <f t="shared" si="9"/>
        <v>48480</v>
      </c>
      <c r="Y28" s="28">
        <f t="shared" si="10"/>
        <v>2400</v>
      </c>
      <c r="Z28" s="29" t="str">
        <f>IF(Y28&lt;time_NORMS!A28,INT((time_NORMS!A28-Y28+59)/60)*time_NORMS!F28,"0,00")</f>
        <v>0,00</v>
      </c>
      <c r="AA28" s="29">
        <f>IF(Y28&gt;time_NORMS!A28,INT((Y28-time_NORMS!A28)/60)*time_NORMS!G28,"0,00")</f>
        <v>160</v>
      </c>
      <c r="AB28" s="30">
        <f t="shared" si="11"/>
        <v>0</v>
      </c>
      <c r="AC28" s="31">
        <f t="shared" si="12"/>
        <v>6</v>
      </c>
      <c r="AD28" s="29">
        <f t="shared" si="13"/>
        <v>50</v>
      </c>
      <c r="AE28" s="34">
        <f t="shared" si="14"/>
        <v>410</v>
      </c>
    </row>
    <row r="29" spans="1:32" ht="12" customHeight="1">
      <c r="A29" s="23">
        <f>drivers_list!B29</f>
        <v>20</v>
      </c>
      <c r="B29" s="23" t="str">
        <f>drivers_list!C29</f>
        <v>Гома Аліна</v>
      </c>
      <c r="C29" s="23" t="str">
        <f>drivers_list!E29</f>
        <v>Скочеляс Катерина</v>
      </c>
      <c r="D29" s="131">
        <v>12</v>
      </c>
      <c r="E29" s="131">
        <v>50</v>
      </c>
      <c r="F29" s="132">
        <v>0</v>
      </c>
      <c r="G29" s="135">
        <v>14</v>
      </c>
      <c r="H29" s="135">
        <v>13</v>
      </c>
      <c r="I29" s="136">
        <v>0</v>
      </c>
      <c r="J29" s="27">
        <f t="shared" si="0"/>
        <v>1</v>
      </c>
      <c r="K29" s="27">
        <f t="shared" si="1"/>
        <v>23</v>
      </c>
      <c r="L29" s="28">
        <f t="shared" si="2"/>
        <v>0</v>
      </c>
      <c r="M29" s="28">
        <f t="shared" si="3"/>
        <v>46200</v>
      </c>
      <c r="N29" s="28">
        <f t="shared" si="4"/>
        <v>51180</v>
      </c>
      <c r="O29" s="28">
        <f t="shared" si="5"/>
        <v>4980</v>
      </c>
      <c r="P29" s="28" t="str">
        <f>IF(O29&lt;time_NORMS!B29,INT((time_NORMS!B29-O29+59)/60)*time_NORMS!F29,"0,00")</f>
        <v>0,00</v>
      </c>
      <c r="Q29" s="28">
        <f>IF(O29&gt;time_NORMS!B29,INT((O29-time_NORMS!B29)/60)*time_NORMS!G29,"0,00")</f>
        <v>230</v>
      </c>
      <c r="R29" s="139">
        <v>13</v>
      </c>
      <c r="S29" s="139">
        <v>14</v>
      </c>
      <c r="T29" s="140">
        <v>0</v>
      </c>
      <c r="U29" s="27">
        <f t="shared" si="6"/>
        <v>0</v>
      </c>
      <c r="V29" s="27">
        <f t="shared" si="7"/>
        <v>24</v>
      </c>
      <c r="W29" s="28">
        <f t="shared" si="8"/>
        <v>0</v>
      </c>
      <c r="X29" s="28">
        <f t="shared" si="9"/>
        <v>47640</v>
      </c>
      <c r="Y29" s="28">
        <f t="shared" si="10"/>
        <v>1440</v>
      </c>
      <c r="Z29" s="29" t="str">
        <f>IF(Y29&lt;time_NORMS!A29,INT((time_NORMS!A29-Y29+59)/60)*time_NORMS!F29,"0,00")</f>
        <v>0,00</v>
      </c>
      <c r="AA29" s="29" t="str">
        <f>IF(Y29&gt;time_NORMS!A29,INT((Y29-time_NORMS!A29)/60)*time_NORMS!G29,"0,00")</f>
        <v>0,00</v>
      </c>
      <c r="AB29" s="30">
        <f t="shared" si="11"/>
        <v>0</v>
      </c>
      <c r="AC29" s="31">
        <f t="shared" si="12"/>
        <v>8</v>
      </c>
      <c r="AD29" s="29">
        <f t="shared" si="13"/>
        <v>50</v>
      </c>
      <c r="AE29" s="34">
        <f t="shared" si="14"/>
        <v>530</v>
      </c>
      <c r="AF29">
        <v>300</v>
      </c>
    </row>
    <row r="30" spans="1:32" ht="12" customHeight="1">
      <c r="A30" s="23">
        <f>drivers_list!B30</f>
        <v>21</v>
      </c>
      <c r="B30" s="23" t="str">
        <f>drivers_list!C30</f>
        <v>Павлик Ирина</v>
      </c>
      <c r="C30" s="23" t="str">
        <f>drivers_list!E30</f>
        <v>Буряк Марина</v>
      </c>
      <c r="D30" s="131">
        <v>12</v>
      </c>
      <c r="E30" s="131">
        <v>52</v>
      </c>
      <c r="F30" s="132">
        <v>0</v>
      </c>
      <c r="G30" s="135">
        <v>13</v>
      </c>
      <c r="H30" s="135">
        <v>56</v>
      </c>
      <c r="I30" s="136">
        <v>0</v>
      </c>
      <c r="J30" s="27">
        <f t="shared" si="0"/>
        <v>1</v>
      </c>
      <c r="K30" s="27">
        <f t="shared" si="1"/>
        <v>4</v>
      </c>
      <c r="L30" s="28">
        <f t="shared" si="2"/>
        <v>0</v>
      </c>
      <c r="M30" s="28">
        <f t="shared" si="3"/>
        <v>46320</v>
      </c>
      <c r="N30" s="28">
        <f t="shared" si="4"/>
        <v>50160</v>
      </c>
      <c r="O30" s="28">
        <f t="shared" si="5"/>
        <v>3840</v>
      </c>
      <c r="P30" s="28" t="str">
        <f>IF(O30&lt;time_NORMS!B30,INT((time_NORMS!B30-O30+59)/60)*time_NORMS!F30,"0,00")</f>
        <v>0,00</v>
      </c>
      <c r="Q30" s="28">
        <f>IF(O30&gt;time_NORMS!B30,INT((O30-time_NORMS!B30)/60)*time_NORMS!G30,"0,00")</f>
        <v>40</v>
      </c>
      <c r="R30" s="25">
        <v>13</v>
      </c>
      <c r="S30" s="25">
        <v>31</v>
      </c>
      <c r="T30" s="26">
        <v>0</v>
      </c>
      <c r="U30" s="27">
        <f t="shared" si="6"/>
        <v>0</v>
      </c>
      <c r="V30" s="27">
        <f t="shared" si="7"/>
        <v>39</v>
      </c>
      <c r="W30" s="28">
        <f t="shared" si="8"/>
        <v>0</v>
      </c>
      <c r="X30" s="28">
        <f t="shared" si="9"/>
        <v>48660</v>
      </c>
      <c r="Y30" s="28">
        <f t="shared" si="10"/>
        <v>2340</v>
      </c>
      <c r="Z30" s="29" t="str">
        <f>IF(Y30&lt;time_NORMS!A30,INT((time_NORMS!A30-Y30+59)/60)*time_NORMS!F30,"0,00")</f>
        <v>0,00</v>
      </c>
      <c r="AA30" s="29">
        <f>IF(Y30&gt;time_NORMS!A30,INT((Y30-time_NORMS!A30)/60)*time_NORMS!G30,"0,00")</f>
        <v>150</v>
      </c>
      <c r="AB30" s="30">
        <f t="shared" si="11"/>
        <v>0</v>
      </c>
      <c r="AC30" s="31">
        <f t="shared" si="12"/>
        <v>3</v>
      </c>
      <c r="AD30" s="29">
        <f t="shared" si="13"/>
        <v>10</v>
      </c>
      <c r="AE30" s="34">
        <f t="shared" si="14"/>
        <v>190</v>
      </c>
    </row>
    <row r="31" spans="1:32" ht="12" customHeight="1">
      <c r="A31" s="23">
        <f>drivers_list!B31</f>
        <v>22</v>
      </c>
      <c r="B31" s="23" t="str">
        <f>drivers_list!C31</f>
        <v>Скопець Тетяна</v>
      </c>
      <c r="C31" s="23" t="str">
        <f>drivers_list!E31</f>
        <v>Ковальова Катерина</v>
      </c>
      <c r="D31" s="131">
        <v>12</v>
      </c>
      <c r="E31" s="131">
        <v>54</v>
      </c>
      <c r="F31" s="132">
        <v>0</v>
      </c>
      <c r="G31" s="135">
        <v>13</v>
      </c>
      <c r="H31" s="135">
        <v>54</v>
      </c>
      <c r="I31" s="136">
        <v>0</v>
      </c>
      <c r="J31" s="27">
        <f t="shared" si="0"/>
        <v>1</v>
      </c>
      <c r="K31" s="27">
        <f t="shared" si="1"/>
        <v>0</v>
      </c>
      <c r="L31" s="28">
        <f t="shared" si="2"/>
        <v>0</v>
      </c>
      <c r="M31" s="28">
        <f t="shared" si="3"/>
        <v>46440</v>
      </c>
      <c r="N31" s="28">
        <f t="shared" si="4"/>
        <v>50040</v>
      </c>
      <c r="O31" s="28">
        <f t="shared" si="5"/>
        <v>3600</v>
      </c>
      <c r="P31" s="28" t="str">
        <f>IF(O31&lt;time_NORMS!B31,INT((time_NORMS!B31-O31+59)/60)*time_NORMS!F31,"0,00")</f>
        <v>0,00</v>
      </c>
      <c r="Q31" s="28" t="str">
        <f>IF(O31&gt;time_NORMS!B31,INT((O31-time_NORMS!B31)/60)*time_NORMS!G31,"0,00")</f>
        <v>0,00</v>
      </c>
      <c r="R31" s="25">
        <v>13</v>
      </c>
      <c r="S31" s="25">
        <v>23</v>
      </c>
      <c r="T31" s="26">
        <v>0</v>
      </c>
      <c r="U31" s="27">
        <f t="shared" si="6"/>
        <v>0</v>
      </c>
      <c r="V31" s="27">
        <f t="shared" si="7"/>
        <v>29</v>
      </c>
      <c r="W31" s="28">
        <f t="shared" si="8"/>
        <v>0</v>
      </c>
      <c r="X31" s="28">
        <f t="shared" si="9"/>
        <v>48180</v>
      </c>
      <c r="Y31" s="28">
        <f t="shared" si="10"/>
        <v>1740</v>
      </c>
      <c r="Z31" s="29" t="str">
        <f>IF(Y31&lt;time_NORMS!A31,INT((time_NORMS!A31-Y31+59)/60)*time_NORMS!F31,"0,00")</f>
        <v>0,00</v>
      </c>
      <c r="AA31" s="29">
        <f>IF(Y31&gt;time_NORMS!A31,INT((Y31-time_NORMS!A31)/60)*time_NORMS!G31,"0,00")</f>
        <v>50</v>
      </c>
      <c r="AB31" s="30">
        <f t="shared" si="11"/>
        <v>0</v>
      </c>
      <c r="AC31" s="31">
        <f t="shared" si="12"/>
        <v>0</v>
      </c>
      <c r="AD31" s="29">
        <f t="shared" si="13"/>
        <v>50</v>
      </c>
      <c r="AE31" s="34">
        <f t="shared" si="14"/>
        <v>50</v>
      </c>
    </row>
    <row r="32" spans="1:32" ht="12" customHeight="1">
      <c r="A32" s="23">
        <f>drivers_list!B32</f>
        <v>23</v>
      </c>
      <c r="B32" s="23" t="str">
        <f>drivers_list!C32</f>
        <v>Загірська Катерина</v>
      </c>
      <c r="C32" s="23" t="str">
        <f>drivers_list!E32</f>
        <v>Музичук Анастасія</v>
      </c>
      <c r="D32" s="131">
        <v>12</v>
      </c>
      <c r="E32" s="131">
        <v>55</v>
      </c>
      <c r="F32" s="132">
        <v>0</v>
      </c>
      <c r="G32" s="135">
        <v>14</v>
      </c>
      <c r="H32" s="135">
        <v>3</v>
      </c>
      <c r="I32" s="136">
        <v>0</v>
      </c>
      <c r="J32" s="27">
        <f t="shared" si="0"/>
        <v>1</v>
      </c>
      <c r="K32" s="27">
        <f t="shared" si="1"/>
        <v>8</v>
      </c>
      <c r="L32" s="28">
        <f t="shared" si="2"/>
        <v>0</v>
      </c>
      <c r="M32" s="28">
        <f t="shared" si="3"/>
        <v>46500</v>
      </c>
      <c r="N32" s="28">
        <f t="shared" si="4"/>
        <v>50580</v>
      </c>
      <c r="O32" s="28">
        <f t="shared" si="5"/>
        <v>4080</v>
      </c>
      <c r="P32" s="28" t="str">
        <f>IF(O32&lt;time_NORMS!B32,INT((time_NORMS!B32-O32+59)/60)*time_NORMS!F32,"0,00")</f>
        <v>0,00</v>
      </c>
      <c r="Q32" s="28">
        <f>IF(O32&gt;time_NORMS!B32,INT((O32-time_NORMS!B32)/60)*time_NORMS!G32,"0,00")</f>
        <v>80</v>
      </c>
      <c r="R32" s="25">
        <v>13</v>
      </c>
      <c r="S32" s="25">
        <v>41</v>
      </c>
      <c r="T32" s="26">
        <v>0</v>
      </c>
      <c r="U32" s="27">
        <f t="shared" si="6"/>
        <v>0</v>
      </c>
      <c r="V32" s="27">
        <f t="shared" si="7"/>
        <v>46</v>
      </c>
      <c r="W32" s="28">
        <f t="shared" si="8"/>
        <v>0</v>
      </c>
      <c r="X32" s="28">
        <f t="shared" si="9"/>
        <v>49260</v>
      </c>
      <c r="Y32" s="28">
        <f t="shared" si="10"/>
        <v>2760</v>
      </c>
      <c r="Z32" s="29" t="str">
        <f>IF(Y32&lt;time_NORMS!A32,INT((time_NORMS!A32-Y32+59)/60)*time_NORMS!F32,"0,00")</f>
        <v>0,00</v>
      </c>
      <c r="AA32" s="29">
        <f>IF(Y32&gt;time_NORMS!A32,INT((Y32-time_NORMS!A32)/60)*time_NORMS!G32,"0,00")</f>
        <v>220</v>
      </c>
      <c r="AB32" s="30">
        <f t="shared" si="11"/>
        <v>0</v>
      </c>
      <c r="AC32" s="31">
        <f t="shared" si="12"/>
        <v>5</v>
      </c>
      <c r="AD32" s="29">
        <f t="shared" si="13"/>
        <v>0</v>
      </c>
      <c r="AE32" s="34">
        <f t="shared" si="14"/>
        <v>300</v>
      </c>
    </row>
    <row r="33" spans="1:32" ht="12" customHeight="1">
      <c r="A33" s="23">
        <f>drivers_list!B33</f>
        <v>24</v>
      </c>
      <c r="B33" s="23" t="str">
        <f>drivers_list!C33</f>
        <v>Пономаренко Олеся</v>
      </c>
      <c r="C33" s="23" t="str">
        <f>drivers_list!E33</f>
        <v>Редкач Олена</v>
      </c>
      <c r="D33" s="131">
        <v>12</v>
      </c>
      <c r="E33" s="131">
        <v>56</v>
      </c>
      <c r="F33" s="132">
        <v>0</v>
      </c>
      <c r="G33" s="135">
        <v>13</v>
      </c>
      <c r="H33" s="135">
        <v>56</v>
      </c>
      <c r="I33" s="136">
        <v>0</v>
      </c>
      <c r="J33" s="27">
        <f t="shared" si="0"/>
        <v>1</v>
      </c>
      <c r="K33" s="27">
        <f t="shared" si="1"/>
        <v>0</v>
      </c>
      <c r="L33" s="28">
        <f t="shared" si="2"/>
        <v>0</v>
      </c>
      <c r="M33" s="28">
        <f t="shared" si="3"/>
        <v>46560</v>
      </c>
      <c r="N33" s="28">
        <f t="shared" si="4"/>
        <v>50160</v>
      </c>
      <c r="O33" s="28">
        <f t="shared" si="5"/>
        <v>3600</v>
      </c>
      <c r="P33" s="28" t="str">
        <f>IF(O33&lt;time_NORMS!B33,INT((time_NORMS!B33-O33+59)/60)*time_NORMS!F33,"0,00")</f>
        <v>0,00</v>
      </c>
      <c r="Q33" s="28" t="str">
        <f>IF(O33&gt;time_NORMS!B33,INT((O33-time_NORMS!B33)/60)*time_NORMS!G33,"0,00")</f>
        <v>0,00</v>
      </c>
      <c r="R33" s="25">
        <v>13</v>
      </c>
      <c r="S33" s="25">
        <v>23</v>
      </c>
      <c r="T33" s="26">
        <v>0</v>
      </c>
      <c r="U33" s="27">
        <f t="shared" si="6"/>
        <v>0</v>
      </c>
      <c r="V33" s="27">
        <f t="shared" si="7"/>
        <v>27</v>
      </c>
      <c r="W33" s="28">
        <f t="shared" si="8"/>
        <v>0</v>
      </c>
      <c r="X33" s="28">
        <f t="shared" si="9"/>
        <v>48180</v>
      </c>
      <c r="Y33" s="28">
        <f t="shared" si="10"/>
        <v>1620</v>
      </c>
      <c r="Z33" s="29" t="str">
        <f>IF(Y33&lt;time_NORMS!A33,INT((time_NORMS!A33-Y33+59)/60)*time_NORMS!F33,"0,00")</f>
        <v>0,00</v>
      </c>
      <c r="AA33" s="29">
        <f>IF(Y33&gt;time_NORMS!A33,INT((Y33-time_NORMS!A33)/60)*time_NORMS!G33,"0,00")</f>
        <v>30</v>
      </c>
      <c r="AB33" s="30">
        <f t="shared" si="11"/>
        <v>0</v>
      </c>
      <c r="AC33" s="31">
        <f t="shared" si="12"/>
        <v>0</v>
      </c>
      <c r="AD33" s="29">
        <f t="shared" si="13"/>
        <v>30</v>
      </c>
      <c r="AE33" s="34">
        <f t="shared" si="14"/>
        <v>30</v>
      </c>
    </row>
    <row r="34" spans="1:32" ht="12" customHeight="1">
      <c r="A34" s="23">
        <f>drivers_list!B34</f>
        <v>25</v>
      </c>
      <c r="B34" s="23" t="str">
        <f>drivers_list!C34</f>
        <v>Пехтєрова Крістіна</v>
      </c>
      <c r="C34" s="23" t="str">
        <f>drivers_list!E34</f>
        <v>Чернишенко Юлия</v>
      </c>
      <c r="D34" s="131">
        <v>12</v>
      </c>
      <c r="E34" s="131">
        <v>57</v>
      </c>
      <c r="F34" s="132">
        <v>0</v>
      </c>
      <c r="G34" s="135">
        <v>14</v>
      </c>
      <c r="H34" s="135">
        <v>44</v>
      </c>
      <c r="I34" s="136">
        <v>0</v>
      </c>
      <c r="J34" s="27">
        <f t="shared" si="0"/>
        <v>1</v>
      </c>
      <c r="K34" s="27">
        <f t="shared" si="1"/>
        <v>47</v>
      </c>
      <c r="L34" s="28">
        <f t="shared" si="2"/>
        <v>0</v>
      </c>
      <c r="M34" s="28">
        <f t="shared" si="3"/>
        <v>46620</v>
      </c>
      <c r="N34" s="28">
        <f t="shared" si="4"/>
        <v>53040</v>
      </c>
      <c r="O34" s="28">
        <f t="shared" si="5"/>
        <v>6420</v>
      </c>
      <c r="P34" s="28" t="str">
        <f>IF(O34&lt;time_NORMS!B34,INT((time_NORMS!B34-O34+59)/60)*time_NORMS!F34,"0,00")</f>
        <v>0,00</v>
      </c>
      <c r="Q34" s="28">
        <f>IF(O34&gt;time_NORMS!B34,INT((O34-time_NORMS!B34)/60)*time_NORMS!G34,"0,00")</f>
        <v>470</v>
      </c>
      <c r="R34" s="139">
        <v>13</v>
      </c>
      <c r="S34" s="139">
        <v>21</v>
      </c>
      <c r="T34" s="140">
        <v>0</v>
      </c>
      <c r="U34" s="27">
        <f t="shared" si="6"/>
        <v>0</v>
      </c>
      <c r="V34" s="27">
        <f t="shared" si="7"/>
        <v>24</v>
      </c>
      <c r="W34" s="28">
        <f t="shared" si="8"/>
        <v>0</v>
      </c>
      <c r="X34" s="28">
        <f t="shared" si="9"/>
        <v>48060</v>
      </c>
      <c r="Y34" s="28">
        <f t="shared" si="10"/>
        <v>1440</v>
      </c>
      <c r="Z34" s="29" t="str">
        <f>IF(Y34&lt;time_NORMS!A34,INT((time_NORMS!A34-Y34+59)/60)*time_NORMS!F34,"0,00")</f>
        <v>0,00</v>
      </c>
      <c r="AA34" s="29" t="str">
        <f>IF(Y34&gt;time_NORMS!A34,INT((Y34-time_NORMS!A34)/60)*time_NORMS!G34,"0,00")</f>
        <v>0,00</v>
      </c>
      <c r="AB34" s="30">
        <f t="shared" si="11"/>
        <v>0</v>
      </c>
      <c r="AC34" s="31">
        <f t="shared" si="12"/>
        <v>12</v>
      </c>
      <c r="AD34" s="29">
        <f t="shared" si="13"/>
        <v>50</v>
      </c>
      <c r="AE34" s="34">
        <f t="shared" si="14"/>
        <v>770</v>
      </c>
      <c r="AF34">
        <v>300</v>
      </c>
    </row>
    <row r="35" spans="1:32" ht="12" customHeight="1">
      <c r="A35" s="23">
        <f>drivers_list!B35</f>
        <v>27</v>
      </c>
      <c r="B35" s="23" t="str">
        <f>drivers_list!C35</f>
        <v>Прийменко Ірина</v>
      </c>
      <c r="C35" s="23" t="str">
        <f>drivers_list!E35</f>
        <v xml:space="preserve">Січкар Ірина </v>
      </c>
      <c r="D35" s="131">
        <v>12</v>
      </c>
      <c r="E35" s="131">
        <v>59</v>
      </c>
      <c r="F35" s="132">
        <v>0</v>
      </c>
      <c r="G35" s="135">
        <v>13</v>
      </c>
      <c r="H35" s="135">
        <v>59</v>
      </c>
      <c r="I35" s="136">
        <v>0</v>
      </c>
      <c r="J35" s="27">
        <f t="shared" si="0"/>
        <v>1</v>
      </c>
      <c r="K35" s="27">
        <f t="shared" si="1"/>
        <v>0</v>
      </c>
      <c r="L35" s="28">
        <f t="shared" si="2"/>
        <v>0</v>
      </c>
      <c r="M35" s="28">
        <f t="shared" si="3"/>
        <v>46740</v>
      </c>
      <c r="N35" s="28">
        <f t="shared" si="4"/>
        <v>50340</v>
      </c>
      <c r="O35" s="28">
        <f t="shared" si="5"/>
        <v>3600</v>
      </c>
      <c r="P35" s="28" t="str">
        <f>IF(O35&lt;time_NORMS!B35,INT((time_NORMS!B35-O35+59)/60)*time_NORMS!F35,"0,00")</f>
        <v>0,00</v>
      </c>
      <c r="Q35" s="28" t="str">
        <f>IF(O35&gt;time_NORMS!B35,INT((O35-time_NORMS!B35)/60)*time_NORMS!G35,"0,00")</f>
        <v>0,00</v>
      </c>
      <c r="R35" s="25">
        <v>13</v>
      </c>
      <c r="S35" s="25">
        <v>25</v>
      </c>
      <c r="T35" s="26">
        <v>0</v>
      </c>
      <c r="U35" s="27">
        <f t="shared" si="6"/>
        <v>0</v>
      </c>
      <c r="V35" s="27">
        <f t="shared" si="7"/>
        <v>26</v>
      </c>
      <c r="W35" s="28">
        <f t="shared" si="8"/>
        <v>0</v>
      </c>
      <c r="X35" s="28">
        <f t="shared" si="9"/>
        <v>48300</v>
      </c>
      <c r="Y35" s="28">
        <f t="shared" si="10"/>
        <v>1560</v>
      </c>
      <c r="Z35" s="29" t="str">
        <f>IF(Y35&lt;time_NORMS!A35,INT((time_NORMS!A35-Y35+59)/60)*time_NORMS!F35,"0,00")</f>
        <v>0,00</v>
      </c>
      <c r="AA35" s="29">
        <f>IF(Y35&gt;time_NORMS!A35,INT((Y35-time_NORMS!A35)/60)*time_NORMS!G35,"0,00")</f>
        <v>20</v>
      </c>
      <c r="AB35" s="30">
        <f t="shared" si="11"/>
        <v>0</v>
      </c>
      <c r="AC35" s="31">
        <f t="shared" si="12"/>
        <v>0</v>
      </c>
      <c r="AD35" s="29">
        <f t="shared" si="13"/>
        <v>20</v>
      </c>
      <c r="AE35" s="34">
        <f t="shared" si="14"/>
        <v>20</v>
      </c>
    </row>
    <row r="36" spans="1:32" ht="12" customHeight="1">
      <c r="A36" s="23">
        <f>drivers_list!B36</f>
        <v>28</v>
      </c>
      <c r="B36" s="23" t="str">
        <f>drivers_list!C36</f>
        <v>Яременко Антоніна</v>
      </c>
      <c r="C36" s="23" t="str">
        <f>drivers_list!E36</f>
        <v>Костогриз Світлана</v>
      </c>
      <c r="D36" s="131">
        <v>13</v>
      </c>
      <c r="E36" s="131">
        <v>0</v>
      </c>
      <c r="F36" s="132">
        <v>0</v>
      </c>
      <c r="G36" s="135">
        <v>13</v>
      </c>
      <c r="H36" s="135">
        <v>47</v>
      </c>
      <c r="I36" s="136">
        <v>0</v>
      </c>
      <c r="J36" s="27">
        <f t="shared" si="0"/>
        <v>0</v>
      </c>
      <c r="K36" s="27">
        <f t="shared" si="1"/>
        <v>47</v>
      </c>
      <c r="L36" s="28">
        <f t="shared" si="2"/>
        <v>0</v>
      </c>
      <c r="M36" s="28">
        <f t="shared" si="3"/>
        <v>46800</v>
      </c>
      <c r="N36" s="28">
        <f t="shared" si="4"/>
        <v>49620</v>
      </c>
      <c r="O36" s="28">
        <f t="shared" si="5"/>
        <v>2820</v>
      </c>
      <c r="P36" s="28">
        <f>IF(O36&lt;time_NORMS!B36,INT((time_NORMS!B36-O36+59)/60)*time_NORMS!F36,"0,00")</f>
        <v>260</v>
      </c>
      <c r="Q36" s="28" t="str">
        <f>IF(O36&gt;time_NORMS!B36,INT((O36-time_NORMS!B36)/60)*time_NORMS!G36,"0,00")</f>
        <v>0,00</v>
      </c>
      <c r="R36" s="25">
        <v>13</v>
      </c>
      <c r="S36" s="25">
        <v>30</v>
      </c>
      <c r="T36" s="26">
        <v>0</v>
      </c>
      <c r="U36" s="27">
        <f t="shared" si="6"/>
        <v>0</v>
      </c>
      <c r="V36" s="27">
        <f t="shared" si="7"/>
        <v>30</v>
      </c>
      <c r="W36" s="28">
        <f t="shared" si="8"/>
        <v>0</v>
      </c>
      <c r="X36" s="28">
        <f t="shared" si="9"/>
        <v>48600</v>
      </c>
      <c r="Y36" s="28">
        <f t="shared" si="10"/>
        <v>1800</v>
      </c>
      <c r="Z36" s="29" t="str">
        <f>IF(Y36&lt;time_NORMS!A36,INT((time_NORMS!A36-Y36+59)/60)*time_NORMS!F36,"0,00")</f>
        <v>0,00</v>
      </c>
      <c r="AA36" s="29">
        <f>IF(Y36&gt;time_NORMS!A36,INT((Y36-time_NORMS!A36)/60)*time_NORMS!G36,"0,00")</f>
        <v>60</v>
      </c>
      <c r="AB36" s="30">
        <f t="shared" si="11"/>
        <v>0</v>
      </c>
      <c r="AC36" s="31">
        <f t="shared" si="12"/>
        <v>10</v>
      </c>
      <c r="AD36" s="29">
        <f t="shared" si="13"/>
        <v>20</v>
      </c>
      <c r="AE36" s="34">
        <f t="shared" si="14"/>
        <v>620</v>
      </c>
      <c r="AF36">
        <v>300</v>
      </c>
    </row>
    <row r="37" spans="1:32" ht="12" customHeight="1">
      <c r="A37" s="23">
        <f>drivers_list!B37</f>
        <v>29</v>
      </c>
      <c r="B37" s="23" t="str">
        <f>drivers_list!C37</f>
        <v>Шатіло Олена</v>
      </c>
      <c r="C37" s="23" t="str">
        <f>drivers_list!E37</f>
        <v>Кирилюк Ольга</v>
      </c>
      <c r="D37" s="131">
        <v>13</v>
      </c>
      <c r="E37" s="131">
        <v>1</v>
      </c>
      <c r="F37" s="132">
        <v>0</v>
      </c>
      <c r="G37" s="135">
        <v>14</v>
      </c>
      <c r="H37" s="135">
        <v>16</v>
      </c>
      <c r="I37" s="136">
        <v>0</v>
      </c>
      <c r="J37" s="27">
        <f t="shared" si="0"/>
        <v>1</v>
      </c>
      <c r="K37" s="27">
        <f t="shared" si="1"/>
        <v>15</v>
      </c>
      <c r="L37" s="28">
        <f t="shared" si="2"/>
        <v>0</v>
      </c>
      <c r="M37" s="28">
        <f t="shared" si="3"/>
        <v>46860</v>
      </c>
      <c r="N37" s="28">
        <f t="shared" si="4"/>
        <v>51360</v>
      </c>
      <c r="O37" s="28">
        <f t="shared" si="5"/>
        <v>4500</v>
      </c>
      <c r="P37" s="28" t="str">
        <f>IF(O37&lt;time_NORMS!B37,INT((time_NORMS!B37-O37+59)/60)*time_NORMS!F37,"0,00")</f>
        <v>0,00</v>
      </c>
      <c r="Q37" s="28">
        <f>IF(O37&gt;time_NORMS!B37,INT((O37-time_NORMS!B37)/60)*time_NORMS!G37,"0,00")</f>
        <v>150</v>
      </c>
      <c r="R37" s="139">
        <v>13</v>
      </c>
      <c r="S37" s="139">
        <v>25</v>
      </c>
      <c r="T37" s="140">
        <v>0</v>
      </c>
      <c r="U37" s="27">
        <f t="shared" si="6"/>
        <v>0</v>
      </c>
      <c r="V37" s="27">
        <f t="shared" si="7"/>
        <v>24</v>
      </c>
      <c r="W37" s="28">
        <f t="shared" si="8"/>
        <v>0</v>
      </c>
      <c r="X37" s="28">
        <f t="shared" si="9"/>
        <v>48300</v>
      </c>
      <c r="Y37" s="28">
        <f t="shared" si="10"/>
        <v>1440</v>
      </c>
      <c r="Z37" s="29" t="str">
        <f>IF(Y37&lt;time_NORMS!A37,INT((time_NORMS!A37-Y37+59)/60)*time_NORMS!F37,"0,00")</f>
        <v>0,00</v>
      </c>
      <c r="AA37" s="29" t="str">
        <f>IF(Y37&gt;time_NORMS!A37,INT((Y37-time_NORMS!A37)/60)*time_NORMS!G37,"0,00")</f>
        <v>0,00</v>
      </c>
      <c r="AB37" s="30">
        <f t="shared" si="11"/>
        <v>0</v>
      </c>
      <c r="AC37" s="31">
        <f t="shared" si="12"/>
        <v>7</v>
      </c>
      <c r="AD37" s="29">
        <f t="shared" si="13"/>
        <v>30</v>
      </c>
      <c r="AE37" s="34">
        <f t="shared" si="14"/>
        <v>450</v>
      </c>
      <c r="AF37">
        <v>300</v>
      </c>
    </row>
    <row r="38" spans="1:32" ht="12" customHeight="1">
      <c r="A38" s="100">
        <f>drivers_list!B38</f>
        <v>33</v>
      </c>
      <c r="B38" s="100" t="str">
        <f>drivers_list!C38</f>
        <v xml:space="preserve">Анна VIPER </v>
      </c>
      <c r="C38" s="100" t="str">
        <f>drivers_list!E38</f>
        <v>Елена KILLER</v>
      </c>
      <c r="D38" s="133">
        <v>13</v>
      </c>
      <c r="E38" s="131">
        <v>2</v>
      </c>
      <c r="F38" s="134">
        <v>0</v>
      </c>
      <c r="G38" s="137">
        <v>14</v>
      </c>
      <c r="H38" s="135">
        <v>8</v>
      </c>
      <c r="I38" s="138">
        <v>0</v>
      </c>
      <c r="J38" s="104">
        <f t="shared" si="0"/>
        <v>1</v>
      </c>
      <c r="K38" s="104">
        <f t="shared" si="1"/>
        <v>6</v>
      </c>
      <c r="L38" s="105">
        <f t="shared" si="2"/>
        <v>0</v>
      </c>
      <c r="M38" s="105">
        <f t="shared" si="3"/>
        <v>46920</v>
      </c>
      <c r="N38" s="105">
        <f t="shared" si="4"/>
        <v>50880</v>
      </c>
      <c r="O38" s="105">
        <f t="shared" si="5"/>
        <v>3960</v>
      </c>
      <c r="P38" s="105" t="str">
        <f>IF(O38&lt;time_NORMS!B38,INT((time_NORMS!B38-O38+59)/60)*time_NORMS!F38,"0,00")</f>
        <v>0,00</v>
      </c>
      <c r="Q38" s="105">
        <f>IF(O38&gt;time_NORMS!B38,INT((O38-time_NORMS!B38)/60)*time_NORMS!G38,"0,00")</f>
        <v>60</v>
      </c>
      <c r="R38" s="25">
        <v>13</v>
      </c>
      <c r="S38" s="102">
        <v>39</v>
      </c>
      <c r="T38" s="103">
        <v>0</v>
      </c>
      <c r="U38" s="104">
        <f t="shared" si="6"/>
        <v>0</v>
      </c>
      <c r="V38" s="104">
        <f t="shared" si="7"/>
        <v>37</v>
      </c>
      <c r="W38" s="105">
        <f t="shared" si="8"/>
        <v>0</v>
      </c>
      <c r="X38" s="105">
        <f t="shared" si="9"/>
        <v>49140</v>
      </c>
      <c r="Y38" s="105">
        <f t="shared" si="10"/>
        <v>2220</v>
      </c>
      <c r="Z38" s="106" t="str">
        <f>IF(Y38&lt;time_NORMS!A38,INT((time_NORMS!A38-Y38+59)/60)*time_NORMS!F38,"0,00")</f>
        <v>0,00</v>
      </c>
      <c r="AA38" s="106">
        <f>IF(Y38&gt;time_NORMS!A38,INT((Y38-time_NORMS!A38)/60)*time_NORMS!G38,"0,00")</f>
        <v>130</v>
      </c>
      <c r="AB38" s="107">
        <f t="shared" si="11"/>
        <v>0</v>
      </c>
      <c r="AC38" s="108">
        <f t="shared" si="12"/>
        <v>8</v>
      </c>
      <c r="AD38" s="106">
        <f t="shared" si="13"/>
        <v>10</v>
      </c>
      <c r="AE38" s="34">
        <f t="shared" si="14"/>
        <v>490</v>
      </c>
      <c r="AF38">
        <v>300</v>
      </c>
    </row>
    <row r="39" spans="1:32" ht="12" customHeight="1">
      <c r="A39" s="110"/>
      <c r="B39" s="110"/>
      <c r="C39" s="110"/>
      <c r="D39" s="111"/>
      <c r="E39" s="111"/>
      <c r="F39" s="112"/>
      <c r="G39" s="111"/>
      <c r="H39" s="111"/>
      <c r="I39" s="112"/>
      <c r="J39" s="111"/>
      <c r="K39" s="111"/>
      <c r="L39" s="112"/>
      <c r="M39" s="112"/>
      <c r="N39" s="112"/>
      <c r="O39" s="112"/>
      <c r="P39" s="112"/>
      <c r="Q39" s="112"/>
      <c r="R39" s="111"/>
      <c r="S39" s="111"/>
      <c r="T39" s="112"/>
      <c r="U39" s="111"/>
      <c r="V39" s="111"/>
      <c r="W39" s="112"/>
      <c r="X39" s="112"/>
      <c r="Y39" s="112"/>
      <c r="Z39" s="112"/>
      <c r="AA39" s="112"/>
      <c r="AB39" s="113"/>
      <c r="AC39" s="113"/>
      <c r="AD39" s="112"/>
      <c r="AE39" s="112"/>
      <c r="AF39" s="114"/>
    </row>
    <row r="40" spans="1:32" ht="12" customHeight="1">
      <c r="A40" s="110"/>
      <c r="B40" s="110"/>
      <c r="C40" s="110"/>
      <c r="D40" s="111"/>
      <c r="E40" s="111"/>
      <c r="F40" s="112"/>
      <c r="G40" s="111"/>
      <c r="H40" s="111"/>
      <c r="I40" s="112"/>
      <c r="J40" s="111"/>
      <c r="K40" s="111"/>
      <c r="L40" s="112"/>
      <c r="M40" s="112"/>
      <c r="N40" s="112"/>
      <c r="O40" s="112"/>
      <c r="P40" s="112"/>
      <c r="Q40" s="112"/>
      <c r="R40" s="111"/>
      <c r="S40" s="111"/>
      <c r="T40" s="112"/>
      <c r="U40" s="111"/>
      <c r="V40" s="111"/>
      <c r="W40" s="112"/>
      <c r="X40" s="112"/>
      <c r="Y40" s="112"/>
      <c r="Z40" s="112"/>
      <c r="AA40" s="112"/>
      <c r="AB40" s="113"/>
      <c r="AC40" s="113"/>
      <c r="AD40" s="112"/>
      <c r="AE40" s="112"/>
      <c r="AF40" s="114"/>
    </row>
    <row r="41" spans="1:32" ht="12" customHeight="1">
      <c r="A41" s="110"/>
      <c r="B41" s="110"/>
      <c r="C41" s="110"/>
      <c r="D41" s="111"/>
      <c r="E41" s="111"/>
      <c r="F41" s="112"/>
      <c r="G41" s="111"/>
      <c r="H41" s="111"/>
      <c r="I41" s="112"/>
      <c r="J41" s="111"/>
      <c r="K41" s="111"/>
      <c r="L41" s="112"/>
      <c r="M41" s="112"/>
      <c r="N41" s="112"/>
      <c r="O41" s="112"/>
      <c r="P41" s="112"/>
      <c r="Q41" s="112"/>
      <c r="R41" s="111"/>
      <c r="S41" s="111"/>
      <c r="T41" s="112"/>
      <c r="U41" s="111"/>
      <c r="V41" s="111"/>
      <c r="W41" s="112"/>
      <c r="X41" s="112"/>
      <c r="Y41" s="112"/>
      <c r="Z41" s="112"/>
      <c r="AA41" s="112"/>
      <c r="AB41" s="113"/>
      <c r="AC41" s="113"/>
      <c r="AD41" s="112"/>
      <c r="AE41" s="112"/>
      <c r="AF41" s="114"/>
    </row>
    <row r="42" spans="1:32" ht="12" customHeight="1">
      <c r="A42" s="110"/>
      <c r="B42" s="110"/>
      <c r="C42" s="110"/>
      <c r="D42" s="111"/>
      <c r="E42" s="111"/>
      <c r="F42" s="112"/>
      <c r="G42" s="111"/>
      <c r="H42" s="111"/>
      <c r="I42" s="112"/>
      <c r="J42" s="111"/>
      <c r="K42" s="111"/>
      <c r="L42" s="112"/>
      <c r="M42" s="112"/>
      <c r="N42" s="112"/>
      <c r="O42" s="112"/>
      <c r="P42" s="112"/>
      <c r="Q42" s="112"/>
      <c r="R42" s="111"/>
      <c r="S42" s="111"/>
      <c r="T42" s="112"/>
      <c r="U42" s="111"/>
      <c r="V42" s="111"/>
      <c r="W42" s="112"/>
      <c r="X42" s="112"/>
      <c r="Y42" s="112"/>
      <c r="Z42" s="112"/>
      <c r="AA42" s="112"/>
      <c r="AB42" s="113"/>
      <c r="AC42" s="113"/>
      <c r="AD42" s="112"/>
      <c r="AE42" s="112"/>
      <c r="AF42" s="114"/>
    </row>
    <row r="43" spans="1:32" ht="12" customHeight="1">
      <c r="A43" s="110"/>
      <c r="B43" s="110"/>
      <c r="C43" s="110"/>
      <c r="D43" s="111"/>
      <c r="E43" s="111"/>
      <c r="F43" s="112"/>
      <c r="G43" s="111"/>
      <c r="H43" s="111"/>
      <c r="I43" s="112"/>
      <c r="J43" s="111"/>
      <c r="K43" s="111"/>
      <c r="L43" s="112"/>
      <c r="M43" s="112"/>
      <c r="N43" s="112"/>
      <c r="O43" s="112"/>
      <c r="P43" s="112"/>
      <c r="Q43" s="112"/>
      <c r="R43" s="111"/>
      <c r="S43" s="111"/>
      <c r="T43" s="112"/>
      <c r="U43" s="111"/>
      <c r="V43" s="111"/>
      <c r="W43" s="112"/>
      <c r="X43" s="112"/>
      <c r="Y43" s="112"/>
      <c r="Z43" s="112"/>
      <c r="AA43" s="112"/>
      <c r="AB43" s="113"/>
      <c r="AC43" s="113"/>
      <c r="AD43" s="112"/>
      <c r="AE43" s="112"/>
      <c r="AF43" s="114"/>
    </row>
    <row r="44" spans="1:32" ht="12" customHeight="1">
      <c r="A44" s="110"/>
      <c r="B44" s="110"/>
      <c r="C44" s="110"/>
      <c r="D44" s="111"/>
      <c r="E44" s="111"/>
      <c r="F44" s="112"/>
      <c r="G44" s="111"/>
      <c r="H44" s="111"/>
      <c r="I44" s="112"/>
      <c r="J44" s="111"/>
      <c r="K44" s="111"/>
      <c r="L44" s="112"/>
      <c r="M44" s="112"/>
      <c r="N44" s="112"/>
      <c r="O44" s="112"/>
      <c r="P44" s="112"/>
      <c r="Q44" s="112"/>
      <c r="R44" s="111"/>
      <c r="S44" s="111"/>
      <c r="T44" s="112"/>
      <c r="U44" s="111"/>
      <c r="V44" s="111"/>
      <c r="W44" s="112"/>
      <c r="X44" s="112"/>
      <c r="Y44" s="112"/>
      <c r="Z44" s="112"/>
      <c r="AA44" s="112"/>
      <c r="AB44" s="113"/>
      <c r="AC44" s="113"/>
      <c r="AD44" s="112"/>
      <c r="AE44" s="112"/>
      <c r="AF44" s="114"/>
    </row>
    <row r="45" spans="1:32" ht="12" customHeight="1">
      <c r="A45" s="110"/>
      <c r="B45" s="110"/>
      <c r="C45" s="110"/>
      <c r="D45" s="111"/>
      <c r="E45" s="111"/>
      <c r="F45" s="112"/>
      <c r="G45" s="111"/>
      <c r="H45" s="111"/>
      <c r="I45" s="112"/>
      <c r="J45" s="111"/>
      <c r="K45" s="111"/>
      <c r="L45" s="112"/>
      <c r="M45" s="112"/>
      <c r="N45" s="112"/>
      <c r="O45" s="112"/>
      <c r="P45" s="112"/>
      <c r="Q45" s="112"/>
      <c r="R45" s="111"/>
      <c r="S45" s="111"/>
      <c r="T45" s="112"/>
      <c r="U45" s="111"/>
      <c r="V45" s="111"/>
      <c r="W45" s="112"/>
      <c r="X45" s="112"/>
      <c r="Y45" s="112"/>
      <c r="Z45" s="112"/>
      <c r="AA45" s="112"/>
      <c r="AB45" s="113"/>
      <c r="AC45" s="113"/>
      <c r="AD45" s="112"/>
      <c r="AE45" s="112"/>
      <c r="AF45" s="114"/>
    </row>
    <row r="46" spans="1:3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46"/>
  <sheetViews>
    <sheetView topLeftCell="A14" workbookViewId="0">
      <selection activeCell="H39" sqref="H39"/>
    </sheetView>
  </sheetViews>
  <sheetFormatPr defaultRowHeight="15"/>
  <cols>
    <col min="1" max="1" width="3.85546875" customWidth="1"/>
    <col min="2" max="2" width="9.28515625" hidden="1" customWidth="1"/>
    <col min="3" max="3" width="14.42578125" hidden="1" customWidth="1"/>
    <col min="4" max="4" width="3.28515625" customWidth="1"/>
    <col min="5" max="5" width="3.42578125" customWidth="1"/>
    <col min="6" max="6" width="4.85546875" customWidth="1"/>
    <col min="7" max="7" width="3.85546875" customWidth="1"/>
    <col min="8" max="8" width="3.5703125" customWidth="1"/>
    <col min="9" max="9" width="5" customWidth="1"/>
    <col min="10" max="10" width="3.28515625" customWidth="1"/>
    <col min="11" max="11" width="4" customWidth="1"/>
    <col min="12" max="12" width="5.140625" customWidth="1"/>
    <col min="13" max="13" width="8.28515625" hidden="1" customWidth="1"/>
    <col min="14" max="14" width="7.7109375" hidden="1" customWidth="1"/>
    <col min="15" max="15" width="8" hidden="1" customWidth="1"/>
    <col min="16" max="16" width="6.7109375" customWidth="1"/>
    <col min="17" max="17" width="6.140625" customWidth="1"/>
    <col min="18" max="19" width="4" hidden="1" customWidth="1"/>
    <col min="20" max="20" width="5.7109375" hidden="1" customWidth="1"/>
    <col min="21" max="21" width="3.5703125" hidden="1" customWidth="1"/>
    <col min="22" max="23" width="4.28515625" hidden="1" customWidth="1"/>
    <col min="24" max="24" width="8" hidden="1" customWidth="1"/>
    <col min="25" max="25" width="7.85546875" hidden="1" customWidth="1"/>
    <col min="26" max="26" width="7.140625" hidden="1" customWidth="1"/>
    <col min="27" max="27" width="7.28515625" hidden="1" customWidth="1"/>
    <col min="28" max="28" width="3.7109375" customWidth="1"/>
    <col min="29" max="29" width="4.42578125" customWidth="1"/>
    <col min="30" max="30" width="5.140625" customWidth="1"/>
    <col min="31" max="31" width="7.7109375" customWidth="1"/>
  </cols>
  <sheetData>
    <row r="3" spans="1:31">
      <c r="AB3" s="1"/>
    </row>
    <row r="4" spans="1:31">
      <c r="AB4" s="1"/>
    </row>
    <row r="5" spans="1:31">
      <c r="AB5" s="1"/>
    </row>
    <row r="6" spans="1:31">
      <c r="AB6" s="1"/>
    </row>
    <row r="7" spans="1:31">
      <c r="AB7" s="1"/>
    </row>
    <row r="8" spans="1:31">
      <c r="A8" s="14"/>
      <c r="B8" s="14"/>
      <c r="C8" s="14"/>
      <c r="D8" s="16" t="s">
        <v>36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5" t="s">
        <v>52</v>
      </c>
      <c r="S8" s="15"/>
      <c r="T8" s="15"/>
      <c r="U8" s="15"/>
      <c r="V8" s="15"/>
      <c r="W8" s="15"/>
      <c r="X8" s="15"/>
      <c r="Y8" s="15"/>
      <c r="Z8" s="15"/>
      <c r="AA8" s="15"/>
      <c r="AB8" s="17"/>
      <c r="AC8" s="14"/>
      <c r="AD8" s="14"/>
      <c r="AE8" s="14"/>
    </row>
    <row r="9" spans="1:31" ht="15" customHeight="1">
      <c r="A9" s="14"/>
      <c r="B9" s="14"/>
      <c r="C9" s="14"/>
      <c r="D9" s="14" t="s">
        <v>21</v>
      </c>
      <c r="E9" s="14"/>
      <c r="F9" s="14"/>
      <c r="G9" s="14" t="s">
        <v>22</v>
      </c>
      <c r="H9" s="14"/>
      <c r="I9" s="14"/>
      <c r="J9" s="14" t="s">
        <v>9</v>
      </c>
      <c r="K9" s="14"/>
      <c r="L9" s="14"/>
      <c r="M9" s="14"/>
      <c r="N9" s="14"/>
      <c r="O9" s="14"/>
      <c r="P9" s="14"/>
      <c r="Q9" s="14"/>
      <c r="R9" s="14" t="s">
        <v>50</v>
      </c>
      <c r="S9" s="14"/>
      <c r="T9" s="14"/>
      <c r="U9" s="14" t="s">
        <v>51</v>
      </c>
      <c r="V9" s="14"/>
      <c r="W9" s="14"/>
      <c r="X9" s="14"/>
      <c r="Y9" s="14"/>
      <c r="Z9" s="14"/>
      <c r="AA9" s="14"/>
      <c r="AB9" s="17" t="s">
        <v>37</v>
      </c>
      <c r="AC9" s="14"/>
      <c r="AD9" s="14"/>
      <c r="AE9" s="14"/>
    </row>
    <row r="10" spans="1:31" ht="23.25" customHeight="1">
      <c r="A10" s="18" t="s">
        <v>6</v>
      </c>
      <c r="B10" s="19" t="s">
        <v>7</v>
      </c>
      <c r="C10" s="19" t="s">
        <v>8</v>
      </c>
      <c r="D10" s="20" t="s">
        <v>0</v>
      </c>
      <c r="E10" s="20" t="s">
        <v>1</v>
      </c>
      <c r="F10" s="20" t="s">
        <v>2</v>
      </c>
      <c r="G10" s="20" t="s">
        <v>0</v>
      </c>
      <c r="H10" s="20" t="s">
        <v>1</v>
      </c>
      <c r="I10" s="20" t="s">
        <v>2</v>
      </c>
      <c r="J10" s="20" t="s">
        <v>0</v>
      </c>
      <c r="K10" s="20" t="s">
        <v>1</v>
      </c>
      <c r="L10" s="20" t="s">
        <v>2</v>
      </c>
      <c r="M10" s="21" t="s">
        <v>4</v>
      </c>
      <c r="N10" s="21" t="s">
        <v>3</v>
      </c>
      <c r="O10" s="21" t="s">
        <v>5</v>
      </c>
      <c r="P10" s="21" t="s">
        <v>11</v>
      </c>
      <c r="Q10" s="21" t="s">
        <v>10</v>
      </c>
      <c r="R10" s="20" t="s">
        <v>0</v>
      </c>
      <c r="S10" s="20" t="s">
        <v>1</v>
      </c>
      <c r="T10" s="20" t="s">
        <v>2</v>
      </c>
      <c r="U10" s="20" t="s">
        <v>0</v>
      </c>
      <c r="V10" s="20" t="s">
        <v>1</v>
      </c>
      <c r="W10" s="20" t="s">
        <v>2</v>
      </c>
      <c r="X10" s="21" t="s">
        <v>3</v>
      </c>
      <c r="Y10" s="21" t="s">
        <v>5</v>
      </c>
      <c r="Z10" s="21" t="s">
        <v>11</v>
      </c>
      <c r="AA10" s="21" t="s">
        <v>10</v>
      </c>
      <c r="AB10" s="22" t="s">
        <v>0</v>
      </c>
      <c r="AC10" s="20" t="s">
        <v>1</v>
      </c>
      <c r="AD10" s="20" t="s">
        <v>2</v>
      </c>
      <c r="AE10" s="20" t="s">
        <v>14</v>
      </c>
    </row>
    <row r="11" spans="1:31" ht="12" customHeight="1">
      <c r="A11" s="23">
        <f>drivers_list!B11</f>
        <v>1</v>
      </c>
      <c r="B11" s="23" t="str">
        <f>drivers_list!C11</f>
        <v>Савченко-Шагінян Тетяна</v>
      </c>
      <c r="C11" s="23" t="str">
        <f>drivers_list!E11</f>
        <v xml:space="preserve">Єпіфанова Ганна </v>
      </c>
      <c r="D11" s="131">
        <v>13</v>
      </c>
      <c r="E11" s="131">
        <v>31</v>
      </c>
      <c r="F11" s="132">
        <v>0</v>
      </c>
      <c r="G11" s="25">
        <v>13</v>
      </c>
      <c r="H11" s="25">
        <v>45</v>
      </c>
      <c r="I11" s="26">
        <v>0</v>
      </c>
      <c r="J11" s="27">
        <f>INT(O11/3600)</f>
        <v>0</v>
      </c>
      <c r="K11" s="27">
        <f>INT((O11-J11*3600)/60)</f>
        <v>14</v>
      </c>
      <c r="L11" s="28">
        <f>O11-(J11*3600+K11*60)</f>
        <v>0</v>
      </c>
      <c r="M11" s="28">
        <f>D11*3600+E11*60+F11</f>
        <v>48660</v>
      </c>
      <c r="N11" s="28">
        <f>G11*3600+H11*60+I11</f>
        <v>49500</v>
      </c>
      <c r="O11" s="28">
        <f>N11-M11</f>
        <v>840</v>
      </c>
      <c r="P11" s="28">
        <f>IF(O11&lt;time_NORMS!D11,INT((time_NORMS!D11-O11+59)/60)*time_NORMS!F11,"0,00")</f>
        <v>20</v>
      </c>
      <c r="Q11" s="28" t="str">
        <f>IF(O11&gt;time_NORMS!D11,INT((O11-time_NORMS!D11)/60)*time_NORMS!G11,"0,00")</f>
        <v>0,00</v>
      </c>
      <c r="R11" s="25">
        <v>23</v>
      </c>
      <c r="S11" s="25">
        <v>59</v>
      </c>
      <c r="T11" s="26">
        <v>0</v>
      </c>
      <c r="U11" s="27">
        <f>INT(Y11/3600)</f>
        <v>10</v>
      </c>
      <c r="V11" s="27">
        <f>INT((Y11-U11*3600)/60)</f>
        <v>28</v>
      </c>
      <c r="W11" s="28">
        <f>Y11-(U11*3600+V11*60)</f>
        <v>0</v>
      </c>
      <c r="X11" s="28">
        <f>R11*3600+S11*60+T11</f>
        <v>86340</v>
      </c>
      <c r="Y11" s="28">
        <f>X11-M11</f>
        <v>37680</v>
      </c>
      <c r="Z11" s="29" t="str">
        <f>IF(Y11&lt;time_NORMS!C11,INT((time_NORMS!C11-Y11+59)/60)*time_NORMS!F11,"0,00")</f>
        <v>0,00</v>
      </c>
      <c r="AA11" s="29">
        <f>IF(Y11&gt;time_NORMS!C11,INT((Y11-time_NORMS!C11)/60)*time_NORMS!G11,"0,00")</f>
        <v>6080</v>
      </c>
      <c r="AB11" s="30">
        <f>INT(AE11/3600)</f>
        <v>0</v>
      </c>
      <c r="AC11" s="31">
        <f>INT((AE11-AB11*3600)/60)</f>
        <v>0</v>
      </c>
      <c r="AD11" s="29">
        <f>AE11-(AB11*3600+AC11*60)</f>
        <v>20</v>
      </c>
      <c r="AE11" s="34">
        <f>SUM(P11,Q11)</f>
        <v>20</v>
      </c>
    </row>
    <row r="12" spans="1:31" ht="12" customHeight="1">
      <c r="A12" s="23">
        <f>drivers_list!B12</f>
        <v>2</v>
      </c>
      <c r="B12" s="23" t="str">
        <f>drivers_list!C12</f>
        <v>Дудар Любов</v>
      </c>
      <c r="C12" s="23" t="str">
        <f>drivers_list!E12</f>
        <v>Гальвес Ірина</v>
      </c>
      <c r="D12" s="131">
        <v>13</v>
      </c>
      <c r="E12" s="131">
        <v>42</v>
      </c>
      <c r="F12" s="132">
        <v>0</v>
      </c>
      <c r="G12" s="25">
        <v>13</v>
      </c>
      <c r="H12" s="25">
        <v>57</v>
      </c>
      <c r="I12" s="26">
        <v>0</v>
      </c>
      <c r="J12" s="27">
        <f t="shared" ref="J12:J38" si="0">INT(O12/3600)</f>
        <v>0</v>
      </c>
      <c r="K12" s="27">
        <f t="shared" ref="K12:K38" si="1">INT((O12-J12*3600)/60)</f>
        <v>15</v>
      </c>
      <c r="L12" s="28">
        <f t="shared" ref="L12:L38" si="2">O12-(J12*3600+K12*60)</f>
        <v>0</v>
      </c>
      <c r="M12" s="28">
        <f t="shared" ref="M12:M38" si="3">D12*3600+E12*60+F12</f>
        <v>49320</v>
      </c>
      <c r="N12" s="28">
        <f t="shared" ref="N12:N38" si="4">G12*3600+H12*60+I12</f>
        <v>50220</v>
      </c>
      <c r="O12" s="28">
        <f t="shared" ref="O12:O38" si="5">N12-M12</f>
        <v>900</v>
      </c>
      <c r="P12" s="28" t="str">
        <f>IF(O12&lt;time_NORMS!D12,INT((time_NORMS!D12-O12+59)/60)*time_NORMS!F12,"0,00")</f>
        <v>0,00</v>
      </c>
      <c r="Q12" s="28" t="str">
        <f>IF(O12&gt;time_NORMS!D12,INT((O12-time_NORMS!D12)/60)*time_NORMS!G12,"0,00")</f>
        <v>0,00</v>
      </c>
      <c r="R12" s="25">
        <v>23</v>
      </c>
      <c r="S12" s="25">
        <v>59</v>
      </c>
      <c r="T12" s="26">
        <v>0</v>
      </c>
      <c r="U12" s="27">
        <f t="shared" ref="U12:U38" si="6">INT(Y12/3600)</f>
        <v>10</v>
      </c>
      <c r="V12" s="27">
        <f t="shared" ref="V12:V38" si="7">INT((Y12-U12*3600)/60)</f>
        <v>17</v>
      </c>
      <c r="W12" s="28">
        <f t="shared" ref="W12:W38" si="8">Y12-(U12*3600+V12*60)</f>
        <v>0</v>
      </c>
      <c r="X12" s="28">
        <f t="shared" ref="X12:X38" si="9">R12*3600+S12*60+T12</f>
        <v>86340</v>
      </c>
      <c r="Y12" s="28">
        <f t="shared" ref="Y12:Y38" si="10">X12-M12</f>
        <v>37020</v>
      </c>
      <c r="Z12" s="29" t="str">
        <f>IF(Y12&lt;time_NORMS!C12,INT((time_NORMS!C12-Y12+59)/60)*time_NORMS!F12,"0,00")</f>
        <v>0,00</v>
      </c>
      <c r="AA12" s="29">
        <f>IF(Y12&gt;time_NORMS!C12,INT((Y12-time_NORMS!C12)/60)*time_NORMS!G12,"0,00")</f>
        <v>5970</v>
      </c>
      <c r="AB12" s="30">
        <f t="shared" ref="AB12:AB38" si="11">INT(AE12/3600)</f>
        <v>0</v>
      </c>
      <c r="AC12" s="31">
        <f t="shared" ref="AC12:AC38" si="12">INT((AE12-AB12*3600)/60)</f>
        <v>0</v>
      </c>
      <c r="AD12" s="29">
        <f t="shared" ref="AD12:AD38" si="13">AE12-(AB12*3600+AC12*60)</f>
        <v>0</v>
      </c>
      <c r="AE12" s="34">
        <f t="shared" ref="AE12:AE38" si="14">SUM(P12,Q12)</f>
        <v>0</v>
      </c>
    </row>
    <row r="13" spans="1:31" ht="12" customHeight="1">
      <c r="A13" s="23">
        <f>drivers_list!B13</f>
        <v>3</v>
      </c>
      <c r="B13" s="23" t="str">
        <f>drivers_list!C13</f>
        <v>Кяниця Марина</v>
      </c>
      <c r="C13" s="23" t="str">
        <f>drivers_list!E13</f>
        <v>Анісімова  Яна</v>
      </c>
      <c r="D13" s="131">
        <v>14</v>
      </c>
      <c r="E13" s="131">
        <v>3</v>
      </c>
      <c r="F13" s="132">
        <v>0</v>
      </c>
      <c r="G13" s="25">
        <v>14</v>
      </c>
      <c r="H13" s="25">
        <v>19</v>
      </c>
      <c r="I13" s="26">
        <v>0</v>
      </c>
      <c r="J13" s="27">
        <f t="shared" si="0"/>
        <v>0</v>
      </c>
      <c r="K13" s="27">
        <f t="shared" si="1"/>
        <v>16</v>
      </c>
      <c r="L13" s="28">
        <f t="shared" si="2"/>
        <v>0</v>
      </c>
      <c r="M13" s="28">
        <f t="shared" si="3"/>
        <v>50580</v>
      </c>
      <c r="N13" s="28">
        <f t="shared" si="4"/>
        <v>51540</v>
      </c>
      <c r="O13" s="28">
        <f t="shared" si="5"/>
        <v>960</v>
      </c>
      <c r="P13" s="28" t="str">
        <f>IF(O13&lt;time_NORMS!D13,INT((time_NORMS!D13-O13+59)/60)*time_NORMS!F13,"0,00")</f>
        <v>0,00</v>
      </c>
      <c r="Q13" s="28">
        <f>IF(O13&gt;time_NORMS!D13,INT((O13-time_NORMS!D13)/60)*time_NORMS!G13,"0,00")</f>
        <v>10</v>
      </c>
      <c r="R13" s="25">
        <v>23</v>
      </c>
      <c r="S13" s="25">
        <v>59</v>
      </c>
      <c r="T13" s="26">
        <v>0</v>
      </c>
      <c r="U13" s="27">
        <f t="shared" si="6"/>
        <v>9</v>
      </c>
      <c r="V13" s="27">
        <f t="shared" si="7"/>
        <v>56</v>
      </c>
      <c r="W13" s="28">
        <f t="shared" si="8"/>
        <v>0</v>
      </c>
      <c r="X13" s="28">
        <f t="shared" si="9"/>
        <v>86340</v>
      </c>
      <c r="Y13" s="28">
        <f t="shared" si="10"/>
        <v>35760</v>
      </c>
      <c r="Z13" s="29" t="str">
        <f>IF(Y13&lt;time_NORMS!C13,INT((time_NORMS!C13-Y13+59)/60)*time_NORMS!F13,"0,00")</f>
        <v>0,00</v>
      </c>
      <c r="AA13" s="29">
        <f>IF(Y13&gt;time_NORMS!C13,INT((Y13-time_NORMS!C13)/60)*time_NORMS!G13,"0,00")</f>
        <v>5760</v>
      </c>
      <c r="AB13" s="30">
        <f t="shared" si="11"/>
        <v>0</v>
      </c>
      <c r="AC13" s="31">
        <f t="shared" si="12"/>
        <v>0</v>
      </c>
      <c r="AD13" s="29">
        <f t="shared" si="13"/>
        <v>10</v>
      </c>
      <c r="AE13" s="34">
        <f t="shared" si="14"/>
        <v>10</v>
      </c>
    </row>
    <row r="14" spans="1:31" ht="12" customHeight="1">
      <c r="A14" s="23">
        <f>drivers_list!B14</f>
        <v>4</v>
      </c>
      <c r="B14" s="23" t="str">
        <f>drivers_list!C14</f>
        <v>Сорокіна Валерія</v>
      </c>
      <c r="C14" s="23" t="str">
        <f>drivers_list!E14</f>
        <v>Радуцька Людмила</v>
      </c>
      <c r="D14" s="131">
        <v>13</v>
      </c>
      <c r="E14" s="131">
        <v>41</v>
      </c>
      <c r="F14" s="132">
        <v>0</v>
      </c>
      <c r="G14" s="25">
        <v>13</v>
      </c>
      <c r="H14" s="25">
        <v>56</v>
      </c>
      <c r="I14" s="26">
        <v>0</v>
      </c>
      <c r="J14" s="27">
        <f t="shared" si="0"/>
        <v>0</v>
      </c>
      <c r="K14" s="27">
        <f t="shared" si="1"/>
        <v>15</v>
      </c>
      <c r="L14" s="28">
        <f t="shared" si="2"/>
        <v>0</v>
      </c>
      <c r="M14" s="28">
        <f t="shared" si="3"/>
        <v>49260</v>
      </c>
      <c r="N14" s="28">
        <f t="shared" si="4"/>
        <v>50160</v>
      </c>
      <c r="O14" s="28">
        <f t="shared" si="5"/>
        <v>900</v>
      </c>
      <c r="P14" s="28" t="str">
        <f>IF(O14&lt;time_NORMS!D14,INT((time_NORMS!D14-O14+59)/60)*time_NORMS!F14,"0,00")</f>
        <v>0,00</v>
      </c>
      <c r="Q14" s="28" t="str">
        <f>IF(O14&gt;time_NORMS!D14,INT((O14-time_NORMS!D14)/60)*time_NORMS!G14,"0,00")</f>
        <v>0,00</v>
      </c>
      <c r="R14" s="25">
        <v>23</v>
      </c>
      <c r="S14" s="25">
        <v>59</v>
      </c>
      <c r="T14" s="26">
        <v>0</v>
      </c>
      <c r="U14" s="27">
        <f t="shared" si="6"/>
        <v>10</v>
      </c>
      <c r="V14" s="27">
        <f t="shared" si="7"/>
        <v>18</v>
      </c>
      <c r="W14" s="28">
        <f t="shared" si="8"/>
        <v>0</v>
      </c>
      <c r="X14" s="28">
        <f t="shared" si="9"/>
        <v>86340</v>
      </c>
      <c r="Y14" s="28">
        <f t="shared" si="10"/>
        <v>37080</v>
      </c>
      <c r="Z14" s="29" t="str">
        <f>IF(Y14&lt;time_NORMS!C14,INT((time_NORMS!C14-Y14+59)/60)*time_NORMS!F14,"0,00")</f>
        <v>0,00</v>
      </c>
      <c r="AA14" s="29">
        <f>IF(Y14&gt;time_NORMS!C14,INT((Y14-time_NORMS!C14)/60)*time_NORMS!G14,"0,00")</f>
        <v>5980</v>
      </c>
      <c r="AB14" s="30">
        <f t="shared" si="11"/>
        <v>0</v>
      </c>
      <c r="AC14" s="31">
        <f t="shared" si="12"/>
        <v>0</v>
      </c>
      <c r="AD14" s="29">
        <f t="shared" si="13"/>
        <v>0</v>
      </c>
      <c r="AE14" s="34">
        <f t="shared" si="14"/>
        <v>0</v>
      </c>
    </row>
    <row r="15" spans="1:31" ht="12" customHeight="1">
      <c r="A15" s="23">
        <f>drivers_list!B15</f>
        <v>5</v>
      </c>
      <c r="B15" s="23" t="str">
        <f>drivers_list!C15</f>
        <v>Левіщенко Валерія</v>
      </c>
      <c r="C15" s="23" t="str">
        <f>drivers_list!E15</f>
        <v>Хмель Сніжана</v>
      </c>
      <c r="D15" s="131">
        <v>13</v>
      </c>
      <c r="E15" s="131">
        <v>43</v>
      </c>
      <c r="F15" s="132">
        <v>0</v>
      </c>
      <c r="G15" s="25">
        <v>13</v>
      </c>
      <c r="H15" s="25">
        <v>59</v>
      </c>
      <c r="I15" s="26">
        <v>0</v>
      </c>
      <c r="J15" s="27">
        <f t="shared" si="0"/>
        <v>0</v>
      </c>
      <c r="K15" s="27">
        <f t="shared" si="1"/>
        <v>16</v>
      </c>
      <c r="L15" s="28">
        <f t="shared" si="2"/>
        <v>0</v>
      </c>
      <c r="M15" s="28">
        <f t="shared" si="3"/>
        <v>49380</v>
      </c>
      <c r="N15" s="28">
        <f t="shared" si="4"/>
        <v>50340</v>
      </c>
      <c r="O15" s="28">
        <f t="shared" si="5"/>
        <v>960</v>
      </c>
      <c r="P15" s="28" t="str">
        <f>IF(O15&lt;time_NORMS!D15,INT((time_NORMS!D15-O15+59)/60)*time_NORMS!F15,"0,00")</f>
        <v>0,00</v>
      </c>
      <c r="Q15" s="28">
        <f>IF(O15&gt;time_NORMS!D15,INT((O15-time_NORMS!D15)/60)*time_NORMS!G15,"0,00")</f>
        <v>10</v>
      </c>
      <c r="R15" s="25">
        <v>23</v>
      </c>
      <c r="S15" s="25">
        <v>59</v>
      </c>
      <c r="T15" s="26">
        <v>0</v>
      </c>
      <c r="U15" s="27">
        <f t="shared" si="6"/>
        <v>10</v>
      </c>
      <c r="V15" s="27">
        <f t="shared" si="7"/>
        <v>16</v>
      </c>
      <c r="W15" s="28">
        <f t="shared" si="8"/>
        <v>0</v>
      </c>
      <c r="X15" s="28">
        <f t="shared" si="9"/>
        <v>86340</v>
      </c>
      <c r="Y15" s="28">
        <f t="shared" si="10"/>
        <v>36960</v>
      </c>
      <c r="Z15" s="29" t="str">
        <f>IF(Y15&lt;time_NORMS!C15,INT((time_NORMS!C15-Y15+59)/60)*time_NORMS!F15,"0,00")</f>
        <v>0,00</v>
      </c>
      <c r="AA15" s="29">
        <f>IF(Y15&gt;time_NORMS!C15,INT((Y15-time_NORMS!C15)/60)*time_NORMS!G15,"0,00")</f>
        <v>5960</v>
      </c>
      <c r="AB15" s="30">
        <f t="shared" si="11"/>
        <v>0</v>
      </c>
      <c r="AC15" s="31">
        <f t="shared" si="12"/>
        <v>0</v>
      </c>
      <c r="AD15" s="29">
        <f t="shared" si="13"/>
        <v>10</v>
      </c>
      <c r="AE15" s="34">
        <f t="shared" si="14"/>
        <v>10</v>
      </c>
    </row>
    <row r="16" spans="1:31" ht="12" customHeight="1">
      <c r="A16" s="23">
        <f>drivers_list!B16</f>
        <v>6</v>
      </c>
      <c r="B16" s="23" t="str">
        <f>drivers_list!C16</f>
        <v xml:space="preserve">Коливайло Юлія </v>
      </c>
      <c r="C16" s="23" t="str">
        <f>drivers_list!E16</f>
        <v xml:space="preserve">  Панченко Єлизавета</v>
      </c>
      <c r="D16" s="131">
        <v>14</v>
      </c>
      <c r="E16" s="131">
        <v>15</v>
      </c>
      <c r="F16" s="132">
        <v>0</v>
      </c>
      <c r="G16" s="25">
        <v>14</v>
      </c>
      <c r="H16" s="25">
        <v>30</v>
      </c>
      <c r="I16" s="26">
        <v>0</v>
      </c>
      <c r="J16" s="27">
        <f t="shared" si="0"/>
        <v>0</v>
      </c>
      <c r="K16" s="27">
        <f t="shared" si="1"/>
        <v>15</v>
      </c>
      <c r="L16" s="28">
        <f t="shared" si="2"/>
        <v>0</v>
      </c>
      <c r="M16" s="28">
        <f t="shared" si="3"/>
        <v>51300</v>
      </c>
      <c r="N16" s="28">
        <f t="shared" si="4"/>
        <v>52200</v>
      </c>
      <c r="O16" s="28">
        <f t="shared" si="5"/>
        <v>900</v>
      </c>
      <c r="P16" s="28" t="str">
        <f>IF(O16&lt;time_NORMS!D16,INT((time_NORMS!D16-O16+59)/60)*time_NORMS!F16,"0,00")</f>
        <v>0,00</v>
      </c>
      <c r="Q16" s="28" t="str">
        <f>IF(O16&gt;time_NORMS!D16,INT((O16-time_NORMS!D16)/60)*time_NORMS!G16,"0,00")</f>
        <v>0,00</v>
      </c>
      <c r="R16" s="25">
        <v>23</v>
      </c>
      <c r="S16" s="25">
        <v>59</v>
      </c>
      <c r="T16" s="26">
        <v>0</v>
      </c>
      <c r="U16" s="27">
        <f t="shared" si="6"/>
        <v>9</v>
      </c>
      <c r="V16" s="27">
        <f t="shared" si="7"/>
        <v>44</v>
      </c>
      <c r="W16" s="28">
        <f t="shared" si="8"/>
        <v>0</v>
      </c>
      <c r="X16" s="28">
        <f t="shared" si="9"/>
        <v>86340</v>
      </c>
      <c r="Y16" s="28">
        <f t="shared" si="10"/>
        <v>35040</v>
      </c>
      <c r="Z16" s="29" t="str">
        <f>IF(Y16&lt;time_NORMS!C16,INT((time_NORMS!C16-Y16+59)/60)*time_NORMS!F16,"0,00")</f>
        <v>0,00</v>
      </c>
      <c r="AA16" s="29">
        <f>IF(Y16&gt;time_NORMS!C16,INT((Y16-time_NORMS!C16)/60)*time_NORMS!G16,"0,00")</f>
        <v>5640</v>
      </c>
      <c r="AB16" s="30">
        <f t="shared" si="11"/>
        <v>0</v>
      </c>
      <c r="AC16" s="31">
        <f t="shared" si="12"/>
        <v>0</v>
      </c>
      <c r="AD16" s="29">
        <f t="shared" si="13"/>
        <v>0</v>
      </c>
      <c r="AE16" s="34">
        <f t="shared" si="14"/>
        <v>0</v>
      </c>
    </row>
    <row r="17" spans="1:31" ht="12" customHeight="1">
      <c r="A17" s="23">
        <f>drivers_list!B17</f>
        <v>7</v>
      </c>
      <c r="B17" s="23" t="str">
        <f>drivers_list!C17</f>
        <v xml:space="preserve">Утченко Христина </v>
      </c>
      <c r="C17" s="23" t="str">
        <f>drivers_list!E17</f>
        <v>Полякова Валентина</v>
      </c>
      <c r="D17" s="131">
        <v>13</v>
      </c>
      <c r="E17" s="131">
        <v>48</v>
      </c>
      <c r="F17" s="132">
        <v>0</v>
      </c>
      <c r="G17" s="25">
        <v>14</v>
      </c>
      <c r="H17" s="25">
        <v>3</v>
      </c>
      <c r="I17" s="26">
        <v>0</v>
      </c>
      <c r="J17" s="27">
        <f t="shared" si="0"/>
        <v>0</v>
      </c>
      <c r="K17" s="27">
        <f t="shared" si="1"/>
        <v>15</v>
      </c>
      <c r="L17" s="28">
        <f t="shared" si="2"/>
        <v>0</v>
      </c>
      <c r="M17" s="28">
        <f t="shared" si="3"/>
        <v>49680</v>
      </c>
      <c r="N17" s="28">
        <f t="shared" si="4"/>
        <v>50580</v>
      </c>
      <c r="O17" s="28">
        <f t="shared" si="5"/>
        <v>900</v>
      </c>
      <c r="P17" s="28" t="str">
        <f>IF(O17&lt;time_NORMS!D17,INT((time_NORMS!D17-O17+59)/60)*time_NORMS!F17,"0,00")</f>
        <v>0,00</v>
      </c>
      <c r="Q17" s="28" t="str">
        <f>IF(O17&gt;time_NORMS!D17,INT((O17-time_NORMS!D17)/60)*time_NORMS!G17,"0,00")</f>
        <v>0,00</v>
      </c>
      <c r="R17" s="25">
        <v>23</v>
      </c>
      <c r="S17" s="25">
        <v>59</v>
      </c>
      <c r="T17" s="26">
        <v>0</v>
      </c>
      <c r="U17" s="27">
        <f t="shared" si="6"/>
        <v>10</v>
      </c>
      <c r="V17" s="27">
        <f t="shared" si="7"/>
        <v>11</v>
      </c>
      <c r="W17" s="28">
        <f t="shared" si="8"/>
        <v>0</v>
      </c>
      <c r="X17" s="28">
        <f t="shared" si="9"/>
        <v>86340</v>
      </c>
      <c r="Y17" s="28">
        <f t="shared" si="10"/>
        <v>36660</v>
      </c>
      <c r="Z17" s="29" t="str">
        <f>IF(Y17&lt;time_NORMS!C17,INT((time_NORMS!C17-Y17+59)/60)*time_NORMS!F17,"0,00")</f>
        <v>0,00</v>
      </c>
      <c r="AA17" s="29">
        <f>IF(Y17&gt;time_NORMS!C17,INT((Y17-time_NORMS!C17)/60)*time_NORMS!G17,"0,00")</f>
        <v>5910</v>
      </c>
      <c r="AB17" s="30">
        <f t="shared" si="11"/>
        <v>0</v>
      </c>
      <c r="AC17" s="31">
        <f t="shared" si="12"/>
        <v>0</v>
      </c>
      <c r="AD17" s="29">
        <f t="shared" si="13"/>
        <v>0</v>
      </c>
      <c r="AE17" s="34">
        <f t="shared" si="14"/>
        <v>0</v>
      </c>
    </row>
    <row r="18" spans="1:31" ht="12" customHeight="1">
      <c r="A18" s="23">
        <f>drivers_list!B18</f>
        <v>8</v>
      </c>
      <c r="B18" s="23" t="str">
        <f>drivers_list!C18</f>
        <v>Карнаухова Анна</v>
      </c>
      <c r="C18" s="23" t="str">
        <f>drivers_list!E18</f>
        <v>Дробот Лариса</v>
      </c>
      <c r="D18" s="131">
        <v>13</v>
      </c>
      <c r="E18" s="131">
        <v>47</v>
      </c>
      <c r="F18" s="132">
        <v>0</v>
      </c>
      <c r="G18" s="25">
        <v>14</v>
      </c>
      <c r="H18" s="25">
        <v>3</v>
      </c>
      <c r="I18" s="26">
        <v>0</v>
      </c>
      <c r="J18" s="27">
        <f t="shared" si="0"/>
        <v>0</v>
      </c>
      <c r="K18" s="27">
        <f t="shared" si="1"/>
        <v>16</v>
      </c>
      <c r="L18" s="28">
        <f t="shared" si="2"/>
        <v>0</v>
      </c>
      <c r="M18" s="28">
        <f t="shared" si="3"/>
        <v>49620</v>
      </c>
      <c r="N18" s="28">
        <f t="shared" si="4"/>
        <v>50580</v>
      </c>
      <c r="O18" s="28">
        <f t="shared" si="5"/>
        <v>960</v>
      </c>
      <c r="P18" s="28" t="str">
        <f>IF(O18&lt;time_NORMS!D18,INT((time_NORMS!D18-O18+59)/60)*time_NORMS!F18,"0,00")</f>
        <v>0,00</v>
      </c>
      <c r="Q18" s="28">
        <f>IF(O18&gt;time_NORMS!D18,INT((O18-time_NORMS!D18)/60)*time_NORMS!G18,"0,00")</f>
        <v>10</v>
      </c>
      <c r="R18" s="25">
        <v>23</v>
      </c>
      <c r="S18" s="25">
        <v>59</v>
      </c>
      <c r="T18" s="26">
        <v>0</v>
      </c>
      <c r="U18" s="27">
        <f t="shared" si="6"/>
        <v>10</v>
      </c>
      <c r="V18" s="27">
        <f t="shared" si="7"/>
        <v>12</v>
      </c>
      <c r="W18" s="28">
        <f t="shared" si="8"/>
        <v>0</v>
      </c>
      <c r="X18" s="28">
        <f t="shared" si="9"/>
        <v>86340</v>
      </c>
      <c r="Y18" s="28">
        <f t="shared" si="10"/>
        <v>36720</v>
      </c>
      <c r="Z18" s="29" t="str">
        <f>IF(Y18&lt;time_NORMS!C18,INT((time_NORMS!C18-Y18+59)/60)*time_NORMS!F18,"0,00")</f>
        <v>0,00</v>
      </c>
      <c r="AA18" s="29">
        <f>IF(Y18&gt;time_NORMS!C18,INT((Y18-time_NORMS!C18)/60)*time_NORMS!G18,"0,00")</f>
        <v>5920</v>
      </c>
      <c r="AB18" s="30">
        <f t="shared" si="11"/>
        <v>0</v>
      </c>
      <c r="AC18" s="31">
        <f t="shared" si="12"/>
        <v>0</v>
      </c>
      <c r="AD18" s="29">
        <f t="shared" si="13"/>
        <v>10</v>
      </c>
      <c r="AE18" s="34">
        <f t="shared" si="14"/>
        <v>10</v>
      </c>
    </row>
    <row r="19" spans="1:31" ht="12" customHeight="1">
      <c r="A19" s="23">
        <f>drivers_list!B19</f>
        <v>9</v>
      </c>
      <c r="B19" s="23" t="str">
        <f>drivers_list!C19</f>
        <v xml:space="preserve">Симонова Ірина </v>
      </c>
      <c r="C19" s="23" t="str">
        <f>drivers_list!E19</f>
        <v>Базилєва Дар`я</v>
      </c>
      <c r="D19" s="131">
        <v>14</v>
      </c>
      <c r="E19" s="131">
        <v>0</v>
      </c>
      <c r="F19" s="132">
        <v>0</v>
      </c>
      <c r="G19" s="25">
        <v>14</v>
      </c>
      <c r="H19" s="25">
        <v>15</v>
      </c>
      <c r="I19" s="26">
        <v>0</v>
      </c>
      <c r="J19" s="27">
        <f t="shared" si="0"/>
        <v>0</v>
      </c>
      <c r="K19" s="27">
        <f t="shared" si="1"/>
        <v>15</v>
      </c>
      <c r="L19" s="28">
        <f t="shared" si="2"/>
        <v>0</v>
      </c>
      <c r="M19" s="28">
        <f t="shared" si="3"/>
        <v>50400</v>
      </c>
      <c r="N19" s="28">
        <f t="shared" si="4"/>
        <v>51300</v>
      </c>
      <c r="O19" s="28">
        <f t="shared" si="5"/>
        <v>900</v>
      </c>
      <c r="P19" s="28" t="str">
        <f>IF(O19&lt;time_NORMS!D19,INT((time_NORMS!D19-O19+59)/60)*time_NORMS!F19,"0,00")</f>
        <v>0,00</v>
      </c>
      <c r="Q19" s="28" t="str">
        <f>IF(O19&gt;time_NORMS!D19,INT((O19-time_NORMS!D19)/60)*time_NORMS!G19,"0,00")</f>
        <v>0,00</v>
      </c>
      <c r="R19" s="25">
        <v>23</v>
      </c>
      <c r="S19" s="25">
        <v>59</v>
      </c>
      <c r="T19" s="26">
        <v>0</v>
      </c>
      <c r="U19" s="27">
        <f t="shared" si="6"/>
        <v>9</v>
      </c>
      <c r="V19" s="27">
        <f t="shared" si="7"/>
        <v>59</v>
      </c>
      <c r="W19" s="28">
        <f t="shared" si="8"/>
        <v>0</v>
      </c>
      <c r="X19" s="28">
        <f t="shared" si="9"/>
        <v>86340</v>
      </c>
      <c r="Y19" s="28">
        <f t="shared" si="10"/>
        <v>35940</v>
      </c>
      <c r="Z19" s="29" t="str">
        <f>IF(Y19&lt;time_NORMS!C19,INT((time_NORMS!C19-Y19+59)/60)*time_NORMS!F19,"0,00")</f>
        <v>0,00</v>
      </c>
      <c r="AA19" s="29">
        <f>IF(Y19&gt;time_NORMS!C19,INT((Y19-time_NORMS!C19)/60)*time_NORMS!G19,"0,00")</f>
        <v>5790</v>
      </c>
      <c r="AB19" s="30">
        <f t="shared" si="11"/>
        <v>0</v>
      </c>
      <c r="AC19" s="31">
        <f t="shared" si="12"/>
        <v>0</v>
      </c>
      <c r="AD19" s="29">
        <f t="shared" si="13"/>
        <v>0</v>
      </c>
      <c r="AE19" s="34">
        <f t="shared" si="14"/>
        <v>0</v>
      </c>
    </row>
    <row r="20" spans="1:31" ht="12" customHeight="1">
      <c r="A20" s="23">
        <f>drivers_list!B20</f>
        <v>10</v>
      </c>
      <c r="B20" s="23" t="str">
        <f>drivers_list!C20</f>
        <v>Постановська Ірина</v>
      </c>
      <c r="C20" s="23" t="str">
        <f>drivers_list!E20</f>
        <v xml:space="preserve"> Ясь Тетяна</v>
      </c>
      <c r="D20" s="131">
        <v>14</v>
      </c>
      <c r="E20" s="131">
        <v>11</v>
      </c>
      <c r="F20" s="132">
        <v>0</v>
      </c>
      <c r="G20" s="25">
        <v>14</v>
      </c>
      <c r="H20" s="25">
        <v>30</v>
      </c>
      <c r="I20" s="26">
        <v>0</v>
      </c>
      <c r="J20" s="27">
        <f t="shared" si="0"/>
        <v>0</v>
      </c>
      <c r="K20" s="27">
        <f t="shared" si="1"/>
        <v>19</v>
      </c>
      <c r="L20" s="28">
        <f t="shared" si="2"/>
        <v>0</v>
      </c>
      <c r="M20" s="28">
        <f t="shared" si="3"/>
        <v>51060</v>
      </c>
      <c r="N20" s="28">
        <f t="shared" si="4"/>
        <v>52200</v>
      </c>
      <c r="O20" s="28">
        <f t="shared" si="5"/>
        <v>1140</v>
      </c>
      <c r="P20" s="28" t="str">
        <f>IF(O20&lt;time_NORMS!D20,INT((time_NORMS!D20-O20+59)/60)*time_NORMS!F20,"0,00")</f>
        <v>0,00</v>
      </c>
      <c r="Q20" s="28">
        <f>IF(O20&gt;time_NORMS!D20,INT((O20-time_NORMS!D20)/60)*time_NORMS!G20,"0,00")</f>
        <v>40</v>
      </c>
      <c r="R20" s="25">
        <v>23</v>
      </c>
      <c r="S20" s="25">
        <v>59</v>
      </c>
      <c r="T20" s="26">
        <v>0</v>
      </c>
      <c r="U20" s="27">
        <f t="shared" si="6"/>
        <v>9</v>
      </c>
      <c r="V20" s="27">
        <f t="shared" si="7"/>
        <v>48</v>
      </c>
      <c r="W20" s="28">
        <f t="shared" si="8"/>
        <v>0</v>
      </c>
      <c r="X20" s="28">
        <f t="shared" si="9"/>
        <v>86340</v>
      </c>
      <c r="Y20" s="28">
        <f t="shared" si="10"/>
        <v>35280</v>
      </c>
      <c r="Z20" s="29" t="str">
        <f>IF(Y20&lt;time_NORMS!C20,INT((time_NORMS!C20-Y20+59)/60)*time_NORMS!F20,"0,00")</f>
        <v>0,00</v>
      </c>
      <c r="AA20" s="29">
        <f>IF(Y20&gt;time_NORMS!C20,INT((Y20-time_NORMS!C20)/60)*time_NORMS!G20,"0,00")</f>
        <v>5680</v>
      </c>
      <c r="AB20" s="30">
        <f t="shared" si="11"/>
        <v>0</v>
      </c>
      <c r="AC20" s="31">
        <f t="shared" si="12"/>
        <v>0</v>
      </c>
      <c r="AD20" s="29">
        <f t="shared" si="13"/>
        <v>40</v>
      </c>
      <c r="AE20" s="34">
        <f t="shared" si="14"/>
        <v>40</v>
      </c>
    </row>
    <row r="21" spans="1:31" ht="12" customHeight="1">
      <c r="A21" s="23">
        <f>drivers_list!B21</f>
        <v>11</v>
      </c>
      <c r="B21" s="23" t="str">
        <f>drivers_list!C21</f>
        <v>"ЛЕСЯ" Ларион Олеся</v>
      </c>
      <c r="C21" s="23" t="str">
        <f>drivers_list!E21</f>
        <v>ROXY Сергіїва Роксолана</v>
      </c>
      <c r="D21" s="131">
        <v>14</v>
      </c>
      <c r="E21" s="131">
        <v>2</v>
      </c>
      <c r="F21" s="132">
        <v>0</v>
      </c>
      <c r="G21" s="25">
        <v>14</v>
      </c>
      <c r="H21" s="25">
        <v>17</v>
      </c>
      <c r="I21" s="26">
        <v>0</v>
      </c>
      <c r="J21" s="27">
        <f t="shared" si="0"/>
        <v>0</v>
      </c>
      <c r="K21" s="27">
        <f t="shared" si="1"/>
        <v>15</v>
      </c>
      <c r="L21" s="28">
        <f t="shared" si="2"/>
        <v>0</v>
      </c>
      <c r="M21" s="28">
        <f t="shared" si="3"/>
        <v>50520</v>
      </c>
      <c r="N21" s="28">
        <f t="shared" si="4"/>
        <v>51420</v>
      </c>
      <c r="O21" s="28">
        <f t="shared" si="5"/>
        <v>900</v>
      </c>
      <c r="P21" s="28" t="str">
        <f>IF(O21&lt;time_NORMS!D21,INT((time_NORMS!D21-O21+59)/60)*time_NORMS!F21,"0,00")</f>
        <v>0,00</v>
      </c>
      <c r="Q21" s="28" t="str">
        <f>IF(O21&gt;time_NORMS!D21,INT((O21-time_NORMS!D21)/60)*time_NORMS!G21,"0,00")</f>
        <v>0,00</v>
      </c>
      <c r="R21" s="25">
        <v>23</v>
      </c>
      <c r="S21" s="25">
        <v>59</v>
      </c>
      <c r="T21" s="26">
        <v>0</v>
      </c>
      <c r="U21" s="27">
        <f t="shared" si="6"/>
        <v>9</v>
      </c>
      <c r="V21" s="27">
        <f t="shared" si="7"/>
        <v>57</v>
      </c>
      <c r="W21" s="28">
        <f t="shared" si="8"/>
        <v>0</v>
      </c>
      <c r="X21" s="28">
        <f t="shared" si="9"/>
        <v>86340</v>
      </c>
      <c r="Y21" s="28">
        <f t="shared" si="10"/>
        <v>35820</v>
      </c>
      <c r="Z21" s="29" t="str">
        <f>IF(Y21&lt;time_NORMS!C21,INT((time_NORMS!C21-Y21+59)/60)*time_NORMS!F21,"0,00")</f>
        <v>0,00</v>
      </c>
      <c r="AA21" s="29">
        <f>IF(Y21&gt;time_NORMS!C21,INT((Y21-time_NORMS!C21)/60)*time_NORMS!G21,"0,00")</f>
        <v>5770</v>
      </c>
      <c r="AB21" s="30">
        <f t="shared" si="11"/>
        <v>0</v>
      </c>
      <c r="AC21" s="31">
        <f t="shared" si="12"/>
        <v>0</v>
      </c>
      <c r="AD21" s="29">
        <f t="shared" si="13"/>
        <v>0</v>
      </c>
      <c r="AE21" s="34">
        <f t="shared" si="14"/>
        <v>0</v>
      </c>
    </row>
    <row r="22" spans="1:31" ht="12" customHeight="1">
      <c r="A22" s="23">
        <f>drivers_list!B22</f>
        <v>12</v>
      </c>
      <c r="B22" s="23" t="str">
        <f>drivers_list!C22</f>
        <v xml:space="preserve">Івершень Тетяна </v>
      </c>
      <c r="C22" s="23" t="str">
        <f>drivers_list!E22</f>
        <v>Шульга Ганна</v>
      </c>
      <c r="D22" s="131">
        <v>14</v>
      </c>
      <c r="E22" s="131">
        <v>1</v>
      </c>
      <c r="F22" s="132">
        <v>0</v>
      </c>
      <c r="G22" s="25">
        <v>14</v>
      </c>
      <c r="H22" s="25">
        <v>16</v>
      </c>
      <c r="I22" s="26">
        <v>0</v>
      </c>
      <c r="J22" s="27">
        <f t="shared" si="0"/>
        <v>0</v>
      </c>
      <c r="K22" s="27">
        <f t="shared" si="1"/>
        <v>15</v>
      </c>
      <c r="L22" s="28">
        <f t="shared" si="2"/>
        <v>0</v>
      </c>
      <c r="M22" s="28">
        <f t="shared" si="3"/>
        <v>50460</v>
      </c>
      <c r="N22" s="28">
        <f t="shared" si="4"/>
        <v>51360</v>
      </c>
      <c r="O22" s="28">
        <f t="shared" si="5"/>
        <v>900</v>
      </c>
      <c r="P22" s="28" t="str">
        <f>IF(O22&lt;time_NORMS!D22,INT((time_NORMS!D22-O22+59)/60)*time_NORMS!F22,"0,00")</f>
        <v>0,00</v>
      </c>
      <c r="Q22" s="28" t="str">
        <f>IF(O22&gt;time_NORMS!D22,INT((O22-time_NORMS!D22)/60)*time_NORMS!G22,"0,00")</f>
        <v>0,00</v>
      </c>
      <c r="R22" s="25">
        <v>23</v>
      </c>
      <c r="S22" s="25">
        <v>59</v>
      </c>
      <c r="T22" s="26">
        <v>0</v>
      </c>
      <c r="U22" s="27">
        <f t="shared" si="6"/>
        <v>9</v>
      </c>
      <c r="V22" s="27">
        <f t="shared" si="7"/>
        <v>58</v>
      </c>
      <c r="W22" s="28">
        <f t="shared" si="8"/>
        <v>0</v>
      </c>
      <c r="X22" s="28">
        <f t="shared" si="9"/>
        <v>86340</v>
      </c>
      <c r="Y22" s="28">
        <f t="shared" si="10"/>
        <v>35880</v>
      </c>
      <c r="Z22" s="29" t="str">
        <f>IF(Y22&lt;time_NORMS!C22,INT((time_NORMS!C22-Y22+59)/60)*time_NORMS!F22,"0,00")</f>
        <v>0,00</v>
      </c>
      <c r="AA22" s="29">
        <f>IF(Y22&gt;time_NORMS!C22,INT((Y22-time_NORMS!C22)/60)*time_NORMS!G22,"0,00")</f>
        <v>5780</v>
      </c>
      <c r="AB22" s="30">
        <f t="shared" si="11"/>
        <v>0</v>
      </c>
      <c r="AC22" s="31">
        <f t="shared" si="12"/>
        <v>0</v>
      </c>
      <c r="AD22" s="29">
        <f t="shared" si="13"/>
        <v>0</v>
      </c>
      <c r="AE22" s="34">
        <f t="shared" si="14"/>
        <v>0</v>
      </c>
    </row>
    <row r="23" spans="1:31" ht="12" customHeight="1">
      <c r="A23" s="23">
        <f>drivers_list!B23</f>
        <v>13</v>
      </c>
      <c r="B23" s="23" t="str">
        <f>drivers_list!C23</f>
        <v xml:space="preserve">MATILDA Герасимчук Світлана </v>
      </c>
      <c r="C23" s="23" t="str">
        <f>drivers_list!E23</f>
        <v>ROMASHKA Кравчук Наталія</v>
      </c>
      <c r="D23" s="131">
        <v>14</v>
      </c>
      <c r="E23" s="131">
        <v>12</v>
      </c>
      <c r="F23" s="132">
        <v>0</v>
      </c>
      <c r="G23" s="25">
        <v>14</v>
      </c>
      <c r="H23" s="25">
        <v>27</v>
      </c>
      <c r="I23" s="26">
        <v>0</v>
      </c>
      <c r="J23" s="27">
        <f t="shared" si="0"/>
        <v>0</v>
      </c>
      <c r="K23" s="27">
        <f t="shared" si="1"/>
        <v>15</v>
      </c>
      <c r="L23" s="28">
        <f t="shared" si="2"/>
        <v>0</v>
      </c>
      <c r="M23" s="28">
        <f t="shared" si="3"/>
        <v>51120</v>
      </c>
      <c r="N23" s="28">
        <f t="shared" si="4"/>
        <v>52020</v>
      </c>
      <c r="O23" s="28">
        <f t="shared" si="5"/>
        <v>900</v>
      </c>
      <c r="P23" s="28" t="str">
        <f>IF(O23&lt;time_NORMS!D23,INT((time_NORMS!D23-O23+59)/60)*time_NORMS!F23,"0,00")</f>
        <v>0,00</v>
      </c>
      <c r="Q23" s="28" t="str">
        <f>IF(O23&gt;time_NORMS!D23,INT((O23-time_NORMS!D23)/60)*time_NORMS!G23,"0,00")</f>
        <v>0,00</v>
      </c>
      <c r="R23" s="25">
        <v>23</v>
      </c>
      <c r="S23" s="25">
        <v>59</v>
      </c>
      <c r="T23" s="26">
        <v>0</v>
      </c>
      <c r="U23" s="27">
        <f t="shared" si="6"/>
        <v>9</v>
      </c>
      <c r="V23" s="27">
        <f t="shared" si="7"/>
        <v>47</v>
      </c>
      <c r="W23" s="28">
        <f t="shared" si="8"/>
        <v>0</v>
      </c>
      <c r="X23" s="28">
        <f t="shared" si="9"/>
        <v>86340</v>
      </c>
      <c r="Y23" s="28">
        <f t="shared" si="10"/>
        <v>35220</v>
      </c>
      <c r="Z23" s="29" t="str">
        <f>IF(Y23&lt;time_NORMS!C23,INT((time_NORMS!C23-Y23+59)/60)*time_NORMS!F23,"0,00")</f>
        <v>0,00</v>
      </c>
      <c r="AA23" s="29">
        <f>IF(Y23&gt;time_NORMS!C23,INT((Y23-time_NORMS!C23)/60)*time_NORMS!G23,"0,00")</f>
        <v>5670</v>
      </c>
      <c r="AB23" s="30">
        <f t="shared" si="11"/>
        <v>0</v>
      </c>
      <c r="AC23" s="31">
        <f t="shared" si="12"/>
        <v>0</v>
      </c>
      <c r="AD23" s="29">
        <f t="shared" si="13"/>
        <v>0</v>
      </c>
      <c r="AE23" s="34">
        <f t="shared" si="14"/>
        <v>0</v>
      </c>
    </row>
    <row r="24" spans="1:31" ht="12" customHeight="1">
      <c r="A24" s="23">
        <f>drivers_list!B24</f>
        <v>14</v>
      </c>
      <c r="B24" s="23" t="str">
        <f>drivers_list!C24</f>
        <v>МИХАСЯ Шумакова Олена</v>
      </c>
      <c r="C24" s="23" t="str">
        <f>drivers_list!E24</f>
        <v>Дмитрієва Олена</v>
      </c>
      <c r="D24" s="131">
        <v>14</v>
      </c>
      <c r="E24" s="131">
        <v>21</v>
      </c>
      <c r="F24" s="132">
        <v>0</v>
      </c>
      <c r="G24" s="25">
        <v>14</v>
      </c>
      <c r="H24" s="25">
        <v>36</v>
      </c>
      <c r="I24" s="26">
        <v>0</v>
      </c>
      <c r="J24" s="27">
        <f t="shared" si="0"/>
        <v>0</v>
      </c>
      <c r="K24" s="27">
        <f t="shared" si="1"/>
        <v>15</v>
      </c>
      <c r="L24" s="28">
        <f t="shared" si="2"/>
        <v>0</v>
      </c>
      <c r="M24" s="28">
        <f t="shared" si="3"/>
        <v>51660</v>
      </c>
      <c r="N24" s="28">
        <f t="shared" si="4"/>
        <v>52560</v>
      </c>
      <c r="O24" s="28">
        <f t="shared" si="5"/>
        <v>900</v>
      </c>
      <c r="P24" s="28" t="str">
        <f>IF(O24&lt;time_NORMS!D24,INT((time_NORMS!D24-O24+59)/60)*time_NORMS!F24,"0,00")</f>
        <v>0,00</v>
      </c>
      <c r="Q24" s="28" t="str">
        <f>IF(O24&gt;time_NORMS!D24,INT((O24-time_NORMS!D24)/60)*time_NORMS!G24,"0,00")</f>
        <v>0,00</v>
      </c>
      <c r="R24" s="25">
        <v>23</v>
      </c>
      <c r="S24" s="25">
        <v>59</v>
      </c>
      <c r="T24" s="26">
        <v>0</v>
      </c>
      <c r="U24" s="27">
        <f t="shared" si="6"/>
        <v>9</v>
      </c>
      <c r="V24" s="27">
        <f t="shared" si="7"/>
        <v>38</v>
      </c>
      <c r="W24" s="28">
        <f t="shared" si="8"/>
        <v>0</v>
      </c>
      <c r="X24" s="28">
        <f t="shared" si="9"/>
        <v>86340</v>
      </c>
      <c r="Y24" s="28">
        <f t="shared" si="10"/>
        <v>34680</v>
      </c>
      <c r="Z24" s="29" t="str">
        <f>IF(Y24&lt;time_NORMS!C24,INT((time_NORMS!C24-Y24+59)/60)*time_NORMS!F24,"0,00")</f>
        <v>0,00</v>
      </c>
      <c r="AA24" s="29">
        <f>IF(Y24&gt;time_NORMS!C24,INT((Y24-time_NORMS!C24)/60)*time_NORMS!G24,"0,00")</f>
        <v>5580</v>
      </c>
      <c r="AB24" s="30">
        <f t="shared" si="11"/>
        <v>0</v>
      </c>
      <c r="AC24" s="31">
        <f t="shared" si="12"/>
        <v>0</v>
      </c>
      <c r="AD24" s="29">
        <f t="shared" si="13"/>
        <v>0</v>
      </c>
      <c r="AE24" s="34">
        <f t="shared" si="14"/>
        <v>0</v>
      </c>
    </row>
    <row r="25" spans="1:31" ht="12" customHeight="1">
      <c r="A25" s="23">
        <f>drivers_list!B25</f>
        <v>15</v>
      </c>
      <c r="B25" s="23" t="str">
        <f>drivers_list!C25</f>
        <v>Белая Екатерина</v>
      </c>
      <c r="C25" s="23" t="str">
        <f>drivers_list!E25</f>
        <v>Поштарук Татьяна</v>
      </c>
      <c r="D25" s="131">
        <v>15</v>
      </c>
      <c r="E25" s="131">
        <v>7</v>
      </c>
      <c r="F25" s="132">
        <v>0</v>
      </c>
      <c r="G25" s="139">
        <v>13</v>
      </c>
      <c r="H25" s="139">
        <v>15</v>
      </c>
      <c r="I25" s="140">
        <v>0</v>
      </c>
      <c r="J25" s="27">
        <f t="shared" si="0"/>
        <v>-2</v>
      </c>
      <c r="K25" s="27">
        <f t="shared" si="1"/>
        <v>8</v>
      </c>
      <c r="L25" s="28">
        <f t="shared" si="2"/>
        <v>0</v>
      </c>
      <c r="M25" s="28">
        <f t="shared" si="3"/>
        <v>54420</v>
      </c>
      <c r="N25" s="28">
        <f t="shared" si="4"/>
        <v>47700</v>
      </c>
      <c r="O25" s="28">
        <f t="shared" si="5"/>
        <v>-6720</v>
      </c>
      <c r="P25" s="28">
        <f>IF(O25&lt;time_NORMS!D25,INT((time_NORMS!D25-O25+59)/60)*time_NORMS!F25,"0,00")</f>
        <v>2540</v>
      </c>
      <c r="Q25" s="28" t="str">
        <f>IF(O25&gt;time_NORMS!D25,INT((O25-time_NORMS!D25)/60)*time_NORMS!G25,"0,00")</f>
        <v>0,00</v>
      </c>
      <c r="R25" s="25">
        <v>23</v>
      </c>
      <c r="S25" s="25">
        <v>59</v>
      </c>
      <c r="T25" s="26">
        <v>0</v>
      </c>
      <c r="U25" s="27">
        <f t="shared" si="6"/>
        <v>8</v>
      </c>
      <c r="V25" s="27">
        <f t="shared" si="7"/>
        <v>52</v>
      </c>
      <c r="W25" s="28">
        <f t="shared" si="8"/>
        <v>0</v>
      </c>
      <c r="X25" s="28">
        <f t="shared" si="9"/>
        <v>86340</v>
      </c>
      <c r="Y25" s="28">
        <f t="shared" si="10"/>
        <v>31920</v>
      </c>
      <c r="Z25" s="29" t="str">
        <f>IF(Y25&lt;time_NORMS!C25,INT((time_NORMS!C25-Y25+59)/60)*time_NORMS!F25,"0,00")</f>
        <v>0,00</v>
      </c>
      <c r="AA25" s="29">
        <f>IF(Y25&gt;time_NORMS!C25,INT((Y25-time_NORMS!C25)/60)*time_NORMS!G25,"0,00")</f>
        <v>5120</v>
      </c>
      <c r="AB25" s="30">
        <f t="shared" si="11"/>
        <v>0</v>
      </c>
      <c r="AC25" s="31">
        <f t="shared" si="12"/>
        <v>42</v>
      </c>
      <c r="AD25" s="29">
        <f t="shared" si="13"/>
        <v>20</v>
      </c>
      <c r="AE25" s="34">
        <f t="shared" si="14"/>
        <v>2540</v>
      </c>
    </row>
    <row r="26" spans="1:31" ht="12" customHeight="1">
      <c r="A26" s="23">
        <f>drivers_list!B26</f>
        <v>16</v>
      </c>
      <c r="B26" s="23" t="str">
        <f>drivers_list!C26</f>
        <v>Астапова Полина</v>
      </c>
      <c r="C26" s="23" t="str">
        <f>drivers_list!E26</f>
        <v>Матвеева Алина</v>
      </c>
      <c r="D26" s="139">
        <v>13</v>
      </c>
      <c r="E26" s="139">
        <v>0</v>
      </c>
      <c r="F26" s="140">
        <v>0</v>
      </c>
      <c r="G26" s="139">
        <v>13</v>
      </c>
      <c r="H26" s="139">
        <v>15</v>
      </c>
      <c r="I26" s="140">
        <v>0</v>
      </c>
      <c r="J26" s="27">
        <f t="shared" si="0"/>
        <v>0</v>
      </c>
      <c r="K26" s="27">
        <f t="shared" si="1"/>
        <v>15</v>
      </c>
      <c r="L26" s="28">
        <f t="shared" si="2"/>
        <v>0</v>
      </c>
      <c r="M26" s="28">
        <f t="shared" si="3"/>
        <v>46800</v>
      </c>
      <c r="N26" s="28">
        <f t="shared" si="4"/>
        <v>47700</v>
      </c>
      <c r="O26" s="28">
        <f t="shared" si="5"/>
        <v>900</v>
      </c>
      <c r="P26" s="28" t="str">
        <f>IF(O26&lt;time_NORMS!D26,INT((time_NORMS!D26-O26+59)/60)*time_NORMS!F26,"0,00")</f>
        <v>0,00</v>
      </c>
      <c r="Q26" s="28" t="str">
        <f>IF(O26&gt;time_NORMS!D26,INT((O26-time_NORMS!D26)/60)*time_NORMS!G26,"0,00")</f>
        <v>0,00</v>
      </c>
      <c r="R26" s="25">
        <v>23</v>
      </c>
      <c r="S26" s="25">
        <v>59</v>
      </c>
      <c r="T26" s="26">
        <v>0</v>
      </c>
      <c r="U26" s="27">
        <f t="shared" si="6"/>
        <v>10</v>
      </c>
      <c r="V26" s="27">
        <f t="shared" si="7"/>
        <v>59</v>
      </c>
      <c r="W26" s="28">
        <f t="shared" si="8"/>
        <v>0</v>
      </c>
      <c r="X26" s="28">
        <f t="shared" si="9"/>
        <v>86340</v>
      </c>
      <c r="Y26" s="28">
        <f t="shared" si="10"/>
        <v>39540</v>
      </c>
      <c r="Z26" s="29" t="str">
        <f>IF(Y26&lt;time_NORMS!C26,INT((time_NORMS!C26-Y26+59)/60)*time_NORMS!F26,"0,00")</f>
        <v>0,00</v>
      </c>
      <c r="AA26" s="29">
        <f>IF(Y26&gt;time_NORMS!C26,INT((Y26-time_NORMS!C26)/60)*time_NORMS!G26,"0,00")</f>
        <v>6390</v>
      </c>
      <c r="AB26" s="30">
        <f t="shared" si="11"/>
        <v>0</v>
      </c>
      <c r="AC26" s="31">
        <f t="shared" si="12"/>
        <v>0</v>
      </c>
      <c r="AD26" s="29">
        <f t="shared" si="13"/>
        <v>0</v>
      </c>
      <c r="AE26" s="34">
        <f t="shared" si="14"/>
        <v>0</v>
      </c>
    </row>
    <row r="27" spans="1:31" ht="12" customHeight="1">
      <c r="A27" s="23">
        <f>drivers_list!B27</f>
        <v>17</v>
      </c>
      <c r="B27" s="23" t="str">
        <f>drivers_list!C27</f>
        <v>Фетисова Ірина</v>
      </c>
      <c r="C27" s="23" t="str">
        <f>drivers_list!E27</f>
        <v>Мануйлова Олена</v>
      </c>
      <c r="D27" s="131">
        <v>13</v>
      </c>
      <c r="E27" s="131">
        <v>54</v>
      </c>
      <c r="F27" s="132">
        <v>0</v>
      </c>
      <c r="G27" s="25">
        <v>14</v>
      </c>
      <c r="H27" s="25">
        <v>14</v>
      </c>
      <c r="I27" s="26">
        <v>0</v>
      </c>
      <c r="J27" s="27">
        <f t="shared" si="0"/>
        <v>0</v>
      </c>
      <c r="K27" s="27">
        <f t="shared" si="1"/>
        <v>20</v>
      </c>
      <c r="L27" s="28">
        <f t="shared" si="2"/>
        <v>0</v>
      </c>
      <c r="M27" s="28">
        <f t="shared" si="3"/>
        <v>50040</v>
      </c>
      <c r="N27" s="28">
        <f t="shared" si="4"/>
        <v>51240</v>
      </c>
      <c r="O27" s="28">
        <f t="shared" si="5"/>
        <v>1200</v>
      </c>
      <c r="P27" s="28" t="str">
        <f>IF(O27&lt;time_NORMS!D27,INT((time_NORMS!D27-O27+59)/60)*time_NORMS!F27,"0,00")</f>
        <v>0,00</v>
      </c>
      <c r="Q27" s="28">
        <f>IF(O27&gt;time_NORMS!D27,INT((O27-time_NORMS!D27)/60)*time_NORMS!G27,"0,00")</f>
        <v>50</v>
      </c>
      <c r="R27" s="25">
        <v>23</v>
      </c>
      <c r="S27" s="25">
        <v>59</v>
      </c>
      <c r="T27" s="26">
        <v>0</v>
      </c>
      <c r="U27" s="27">
        <f t="shared" si="6"/>
        <v>10</v>
      </c>
      <c r="V27" s="27">
        <f t="shared" si="7"/>
        <v>5</v>
      </c>
      <c r="W27" s="28">
        <f t="shared" si="8"/>
        <v>0</v>
      </c>
      <c r="X27" s="28">
        <f t="shared" si="9"/>
        <v>86340</v>
      </c>
      <c r="Y27" s="28">
        <f t="shared" si="10"/>
        <v>36300</v>
      </c>
      <c r="Z27" s="29" t="str">
        <f>IF(Y27&lt;time_NORMS!C27,INT((time_NORMS!C27-Y27+59)/60)*time_NORMS!F27,"0,00")</f>
        <v>0,00</v>
      </c>
      <c r="AA27" s="29">
        <f>IF(Y27&gt;time_NORMS!C27,INT((Y27-time_NORMS!C27)/60)*time_NORMS!G27,"0,00")</f>
        <v>5850</v>
      </c>
      <c r="AB27" s="30">
        <f t="shared" si="11"/>
        <v>0</v>
      </c>
      <c r="AC27" s="31">
        <f t="shared" si="12"/>
        <v>0</v>
      </c>
      <c r="AD27" s="29">
        <f t="shared" si="13"/>
        <v>50</v>
      </c>
      <c r="AE27" s="34">
        <f t="shared" si="14"/>
        <v>50</v>
      </c>
    </row>
    <row r="28" spans="1:31" ht="12" customHeight="1">
      <c r="A28" s="23">
        <f>drivers_list!B28</f>
        <v>19</v>
      </c>
      <c r="B28" s="23" t="str">
        <f>drivers_list!C28</f>
        <v>Березенська Наталія</v>
      </c>
      <c r="C28" s="23" t="str">
        <f>drivers_list!E28</f>
        <v>Замерченко Ганна</v>
      </c>
      <c r="D28" s="131">
        <v>14</v>
      </c>
      <c r="E28" s="131">
        <v>38</v>
      </c>
      <c r="F28" s="132">
        <v>0</v>
      </c>
      <c r="G28" s="25">
        <v>14</v>
      </c>
      <c r="H28" s="25">
        <v>53</v>
      </c>
      <c r="I28" s="26">
        <v>0</v>
      </c>
      <c r="J28" s="27">
        <f t="shared" si="0"/>
        <v>0</v>
      </c>
      <c r="K28" s="27">
        <f t="shared" si="1"/>
        <v>15</v>
      </c>
      <c r="L28" s="28">
        <f t="shared" si="2"/>
        <v>0</v>
      </c>
      <c r="M28" s="28">
        <f t="shared" si="3"/>
        <v>52680</v>
      </c>
      <c r="N28" s="28">
        <f t="shared" si="4"/>
        <v>53580</v>
      </c>
      <c r="O28" s="28">
        <f t="shared" si="5"/>
        <v>900</v>
      </c>
      <c r="P28" s="28" t="str">
        <f>IF(O28&lt;time_NORMS!D28,INT((time_NORMS!D28-O28+59)/60)*time_NORMS!F28,"0,00")</f>
        <v>0,00</v>
      </c>
      <c r="Q28" s="28" t="str">
        <f>IF(O28&gt;time_NORMS!D28,INT((O28-time_NORMS!D28)/60)*time_NORMS!G28,"0,00")</f>
        <v>0,00</v>
      </c>
      <c r="R28" s="25">
        <v>23</v>
      </c>
      <c r="S28" s="25">
        <v>59</v>
      </c>
      <c r="T28" s="26">
        <v>0</v>
      </c>
      <c r="U28" s="27">
        <f t="shared" si="6"/>
        <v>9</v>
      </c>
      <c r="V28" s="27">
        <f t="shared" si="7"/>
        <v>21</v>
      </c>
      <c r="W28" s="28">
        <f t="shared" si="8"/>
        <v>0</v>
      </c>
      <c r="X28" s="28">
        <f t="shared" si="9"/>
        <v>86340</v>
      </c>
      <c r="Y28" s="28">
        <f t="shared" si="10"/>
        <v>33660</v>
      </c>
      <c r="Z28" s="29" t="str">
        <f>IF(Y28&lt;time_NORMS!C28,INT((time_NORMS!C28-Y28+59)/60)*time_NORMS!F28,"0,00")</f>
        <v>0,00</v>
      </c>
      <c r="AA28" s="29">
        <f>IF(Y28&gt;time_NORMS!C28,INT((Y28-time_NORMS!C28)/60)*time_NORMS!G28,"0,00")</f>
        <v>5410</v>
      </c>
      <c r="AB28" s="30">
        <f t="shared" si="11"/>
        <v>0</v>
      </c>
      <c r="AC28" s="31">
        <f t="shared" si="12"/>
        <v>0</v>
      </c>
      <c r="AD28" s="29">
        <f t="shared" si="13"/>
        <v>0</v>
      </c>
      <c r="AE28" s="34">
        <f t="shared" si="14"/>
        <v>0</v>
      </c>
    </row>
    <row r="29" spans="1:31" ht="12" customHeight="1">
      <c r="A29" s="23">
        <f>drivers_list!B29</f>
        <v>20</v>
      </c>
      <c r="B29" s="23" t="str">
        <f>drivers_list!C29</f>
        <v>Гома Аліна</v>
      </c>
      <c r="C29" s="23" t="str">
        <f>drivers_list!E29</f>
        <v>Скочеляс Катерина</v>
      </c>
      <c r="D29" s="131">
        <v>14</v>
      </c>
      <c r="E29" s="131">
        <v>50</v>
      </c>
      <c r="F29" s="132">
        <v>0</v>
      </c>
      <c r="G29" s="25">
        <v>15</v>
      </c>
      <c r="H29" s="25">
        <v>5</v>
      </c>
      <c r="I29" s="26">
        <v>0</v>
      </c>
      <c r="J29" s="27">
        <f t="shared" si="0"/>
        <v>0</v>
      </c>
      <c r="K29" s="27">
        <f t="shared" si="1"/>
        <v>15</v>
      </c>
      <c r="L29" s="28">
        <f t="shared" si="2"/>
        <v>0</v>
      </c>
      <c r="M29" s="28">
        <f t="shared" si="3"/>
        <v>53400</v>
      </c>
      <c r="N29" s="28">
        <f t="shared" si="4"/>
        <v>54300</v>
      </c>
      <c r="O29" s="28">
        <f t="shared" si="5"/>
        <v>900</v>
      </c>
      <c r="P29" s="28" t="str">
        <f>IF(O29&lt;time_NORMS!D29,INT((time_NORMS!D29-O29+59)/60)*time_NORMS!F29,"0,00")</f>
        <v>0,00</v>
      </c>
      <c r="Q29" s="28" t="str">
        <f>IF(O29&gt;time_NORMS!D29,INT((O29-time_NORMS!D29)/60)*time_NORMS!G29,"0,00")</f>
        <v>0,00</v>
      </c>
      <c r="R29" s="25">
        <v>23</v>
      </c>
      <c r="S29" s="25">
        <v>59</v>
      </c>
      <c r="T29" s="26">
        <v>0</v>
      </c>
      <c r="U29" s="27">
        <f t="shared" si="6"/>
        <v>9</v>
      </c>
      <c r="V29" s="27">
        <f t="shared" si="7"/>
        <v>9</v>
      </c>
      <c r="W29" s="28">
        <f t="shared" si="8"/>
        <v>0</v>
      </c>
      <c r="X29" s="28">
        <f t="shared" si="9"/>
        <v>86340</v>
      </c>
      <c r="Y29" s="28">
        <f t="shared" si="10"/>
        <v>32940</v>
      </c>
      <c r="Z29" s="29" t="str">
        <f>IF(Y29&lt;time_NORMS!C29,INT((time_NORMS!C29-Y29+59)/60)*time_NORMS!F29,"0,00")</f>
        <v>0,00</v>
      </c>
      <c r="AA29" s="29">
        <f>IF(Y29&gt;time_NORMS!C29,INT((Y29-time_NORMS!C29)/60)*time_NORMS!G29,"0,00")</f>
        <v>5290</v>
      </c>
      <c r="AB29" s="30">
        <f t="shared" si="11"/>
        <v>0</v>
      </c>
      <c r="AC29" s="31">
        <f t="shared" si="12"/>
        <v>0</v>
      </c>
      <c r="AD29" s="29">
        <f t="shared" si="13"/>
        <v>0</v>
      </c>
      <c r="AE29" s="34">
        <f t="shared" si="14"/>
        <v>0</v>
      </c>
    </row>
    <row r="30" spans="1:31" ht="12" customHeight="1">
      <c r="A30" s="23">
        <f>drivers_list!B30</f>
        <v>21</v>
      </c>
      <c r="B30" s="23" t="str">
        <f>drivers_list!C30</f>
        <v>Павлик Ирина</v>
      </c>
      <c r="C30" s="23" t="str">
        <f>drivers_list!E30</f>
        <v>Буряк Марина</v>
      </c>
      <c r="D30" s="131">
        <v>14</v>
      </c>
      <c r="E30" s="131">
        <v>26</v>
      </c>
      <c r="F30" s="132">
        <v>0</v>
      </c>
      <c r="G30" s="25">
        <v>14</v>
      </c>
      <c r="H30" s="25">
        <v>41</v>
      </c>
      <c r="I30" s="26">
        <v>0</v>
      </c>
      <c r="J30" s="27">
        <f t="shared" si="0"/>
        <v>0</v>
      </c>
      <c r="K30" s="27">
        <f t="shared" si="1"/>
        <v>15</v>
      </c>
      <c r="L30" s="28">
        <f t="shared" si="2"/>
        <v>0</v>
      </c>
      <c r="M30" s="28">
        <f t="shared" si="3"/>
        <v>51960</v>
      </c>
      <c r="N30" s="28">
        <f t="shared" si="4"/>
        <v>52860</v>
      </c>
      <c r="O30" s="28">
        <f t="shared" si="5"/>
        <v>900</v>
      </c>
      <c r="P30" s="28" t="str">
        <f>IF(O30&lt;time_NORMS!D30,INT((time_NORMS!D30-O30+59)/60)*time_NORMS!F30,"0,00")</f>
        <v>0,00</v>
      </c>
      <c r="Q30" s="28" t="str">
        <f>IF(O30&gt;time_NORMS!D30,INT((O30-time_NORMS!D30)/60)*time_NORMS!G30,"0,00")</f>
        <v>0,00</v>
      </c>
      <c r="R30" s="25">
        <v>23</v>
      </c>
      <c r="S30" s="25">
        <v>59</v>
      </c>
      <c r="T30" s="26">
        <v>0</v>
      </c>
      <c r="U30" s="27">
        <f t="shared" si="6"/>
        <v>9</v>
      </c>
      <c r="V30" s="27">
        <f t="shared" si="7"/>
        <v>33</v>
      </c>
      <c r="W30" s="28">
        <f t="shared" si="8"/>
        <v>0</v>
      </c>
      <c r="X30" s="28">
        <f t="shared" si="9"/>
        <v>86340</v>
      </c>
      <c r="Y30" s="28">
        <f t="shared" si="10"/>
        <v>34380</v>
      </c>
      <c r="Z30" s="29" t="str">
        <f>IF(Y30&lt;time_NORMS!C30,INT((time_NORMS!C30-Y30+59)/60)*time_NORMS!F30,"0,00")</f>
        <v>0,00</v>
      </c>
      <c r="AA30" s="29">
        <f>IF(Y30&gt;time_NORMS!C30,INT((Y30-time_NORMS!C30)/60)*time_NORMS!G30,"0,00")</f>
        <v>5530</v>
      </c>
      <c r="AB30" s="30">
        <f t="shared" si="11"/>
        <v>0</v>
      </c>
      <c r="AC30" s="31">
        <f t="shared" si="12"/>
        <v>0</v>
      </c>
      <c r="AD30" s="29">
        <f t="shared" si="13"/>
        <v>0</v>
      </c>
      <c r="AE30" s="34">
        <f t="shared" si="14"/>
        <v>0</v>
      </c>
    </row>
    <row r="31" spans="1:31" ht="12" customHeight="1">
      <c r="A31" s="23">
        <f>drivers_list!B31</f>
        <v>22</v>
      </c>
      <c r="B31" s="23" t="str">
        <f>drivers_list!C31</f>
        <v>Скопець Тетяна</v>
      </c>
      <c r="C31" s="23" t="str">
        <f>drivers_list!E31</f>
        <v>Ковальова Катерина</v>
      </c>
      <c r="D31" s="131">
        <v>14</v>
      </c>
      <c r="E31" s="131">
        <v>20</v>
      </c>
      <c r="F31" s="132">
        <v>0</v>
      </c>
      <c r="G31" s="25">
        <v>14</v>
      </c>
      <c r="H31" s="25">
        <v>35</v>
      </c>
      <c r="I31" s="26">
        <v>0</v>
      </c>
      <c r="J31" s="27">
        <f t="shared" si="0"/>
        <v>0</v>
      </c>
      <c r="K31" s="27">
        <f t="shared" si="1"/>
        <v>15</v>
      </c>
      <c r="L31" s="28">
        <f t="shared" si="2"/>
        <v>0</v>
      </c>
      <c r="M31" s="28">
        <f t="shared" si="3"/>
        <v>51600</v>
      </c>
      <c r="N31" s="28">
        <f t="shared" si="4"/>
        <v>52500</v>
      </c>
      <c r="O31" s="28">
        <f t="shared" si="5"/>
        <v>900</v>
      </c>
      <c r="P31" s="28" t="str">
        <f>IF(O31&lt;time_NORMS!D31,INT((time_NORMS!D31-O31+59)/60)*time_NORMS!F31,"0,00")</f>
        <v>0,00</v>
      </c>
      <c r="Q31" s="28" t="str">
        <f>IF(O31&gt;time_NORMS!D31,INT((O31-time_NORMS!D31)/60)*time_NORMS!G31,"0,00")</f>
        <v>0,00</v>
      </c>
      <c r="R31" s="25">
        <v>23</v>
      </c>
      <c r="S31" s="25">
        <v>59</v>
      </c>
      <c r="T31" s="26">
        <v>0</v>
      </c>
      <c r="U31" s="27">
        <f t="shared" si="6"/>
        <v>9</v>
      </c>
      <c r="V31" s="27">
        <f t="shared" si="7"/>
        <v>39</v>
      </c>
      <c r="W31" s="28">
        <f t="shared" si="8"/>
        <v>0</v>
      </c>
      <c r="X31" s="28">
        <f t="shared" si="9"/>
        <v>86340</v>
      </c>
      <c r="Y31" s="28">
        <f t="shared" si="10"/>
        <v>34740</v>
      </c>
      <c r="Z31" s="29" t="str">
        <f>IF(Y31&lt;time_NORMS!C31,INT((time_NORMS!C31-Y31+59)/60)*time_NORMS!F31,"0,00")</f>
        <v>0,00</v>
      </c>
      <c r="AA31" s="29">
        <f>IF(Y31&gt;time_NORMS!C31,INT((Y31-time_NORMS!C31)/60)*time_NORMS!G31,"0,00")</f>
        <v>5590</v>
      </c>
      <c r="AB31" s="30">
        <f t="shared" si="11"/>
        <v>0</v>
      </c>
      <c r="AC31" s="31">
        <f t="shared" si="12"/>
        <v>0</v>
      </c>
      <c r="AD31" s="29">
        <f t="shared" si="13"/>
        <v>0</v>
      </c>
      <c r="AE31" s="34">
        <f t="shared" si="14"/>
        <v>0</v>
      </c>
    </row>
    <row r="32" spans="1:31" ht="12" customHeight="1">
      <c r="A32" s="23">
        <f>drivers_list!B32</f>
        <v>23</v>
      </c>
      <c r="B32" s="23" t="str">
        <f>drivers_list!C32</f>
        <v>Загірська Катерина</v>
      </c>
      <c r="C32" s="23" t="str">
        <f>drivers_list!E32</f>
        <v>Музичук Анастасія</v>
      </c>
      <c r="D32" s="131">
        <v>14</v>
      </c>
      <c r="E32" s="131">
        <v>35</v>
      </c>
      <c r="F32" s="132">
        <v>0</v>
      </c>
      <c r="G32" s="25">
        <v>14</v>
      </c>
      <c r="H32" s="25">
        <v>55</v>
      </c>
      <c r="I32" s="26">
        <v>0</v>
      </c>
      <c r="J32" s="27">
        <f t="shared" si="0"/>
        <v>0</v>
      </c>
      <c r="K32" s="27">
        <f t="shared" si="1"/>
        <v>20</v>
      </c>
      <c r="L32" s="28">
        <f t="shared" si="2"/>
        <v>0</v>
      </c>
      <c r="M32" s="28">
        <f t="shared" si="3"/>
        <v>52500</v>
      </c>
      <c r="N32" s="28">
        <f t="shared" si="4"/>
        <v>53700</v>
      </c>
      <c r="O32" s="28">
        <f t="shared" si="5"/>
        <v>1200</v>
      </c>
      <c r="P32" s="28" t="str">
        <f>IF(O32&lt;time_NORMS!D32,INT((time_NORMS!D32-O32+59)/60)*time_NORMS!F32,"0,00")</f>
        <v>0,00</v>
      </c>
      <c r="Q32" s="28">
        <f>IF(O32&gt;time_NORMS!D32,INT((O32-time_NORMS!D32)/60)*time_NORMS!G32,"0,00")</f>
        <v>50</v>
      </c>
      <c r="R32" s="25">
        <v>23</v>
      </c>
      <c r="S32" s="25">
        <v>59</v>
      </c>
      <c r="T32" s="26">
        <v>0</v>
      </c>
      <c r="U32" s="27">
        <f t="shared" si="6"/>
        <v>9</v>
      </c>
      <c r="V32" s="27">
        <f t="shared" si="7"/>
        <v>24</v>
      </c>
      <c r="W32" s="28">
        <f t="shared" si="8"/>
        <v>0</v>
      </c>
      <c r="X32" s="28">
        <f t="shared" si="9"/>
        <v>86340</v>
      </c>
      <c r="Y32" s="28">
        <f t="shared" si="10"/>
        <v>33840</v>
      </c>
      <c r="Z32" s="29" t="str">
        <f>IF(Y32&lt;time_NORMS!C32,INT((time_NORMS!C32-Y32+59)/60)*time_NORMS!F32,"0,00")</f>
        <v>0,00</v>
      </c>
      <c r="AA32" s="29">
        <f>IF(Y32&gt;time_NORMS!C32,INT((Y32-time_NORMS!C32)/60)*time_NORMS!G32,"0,00")</f>
        <v>5440</v>
      </c>
      <c r="AB32" s="30">
        <f t="shared" si="11"/>
        <v>0</v>
      </c>
      <c r="AC32" s="31">
        <f t="shared" si="12"/>
        <v>0</v>
      </c>
      <c r="AD32" s="29">
        <f t="shared" si="13"/>
        <v>50</v>
      </c>
      <c r="AE32" s="34">
        <f t="shared" si="14"/>
        <v>50</v>
      </c>
    </row>
    <row r="33" spans="1:32" ht="12" customHeight="1">
      <c r="A33" s="23">
        <f>drivers_list!B33</f>
        <v>24</v>
      </c>
      <c r="B33" s="23" t="str">
        <f>drivers_list!C33</f>
        <v>Пономаренко Олеся</v>
      </c>
      <c r="C33" s="23" t="str">
        <f>drivers_list!E33</f>
        <v>Редкач Олена</v>
      </c>
      <c r="D33" s="131">
        <v>14</v>
      </c>
      <c r="E33" s="131">
        <v>25</v>
      </c>
      <c r="F33" s="132">
        <v>0</v>
      </c>
      <c r="G33" s="25">
        <v>14</v>
      </c>
      <c r="H33" s="25">
        <v>41</v>
      </c>
      <c r="I33" s="26">
        <v>0</v>
      </c>
      <c r="J33" s="27">
        <f t="shared" si="0"/>
        <v>0</v>
      </c>
      <c r="K33" s="27">
        <f t="shared" si="1"/>
        <v>16</v>
      </c>
      <c r="L33" s="28">
        <f t="shared" si="2"/>
        <v>0</v>
      </c>
      <c r="M33" s="28">
        <f t="shared" si="3"/>
        <v>51900</v>
      </c>
      <c r="N33" s="28">
        <f t="shared" si="4"/>
        <v>52860</v>
      </c>
      <c r="O33" s="28">
        <f t="shared" si="5"/>
        <v>960</v>
      </c>
      <c r="P33" s="28" t="str">
        <f>IF(O33&lt;time_NORMS!D33,INT((time_NORMS!D33-O33+59)/60)*time_NORMS!F33,"0,00")</f>
        <v>0,00</v>
      </c>
      <c r="Q33" s="28">
        <f>IF(O33&gt;time_NORMS!D33,INT((O33-time_NORMS!D33)/60)*time_NORMS!G33,"0,00")</f>
        <v>10</v>
      </c>
      <c r="R33" s="25">
        <v>23</v>
      </c>
      <c r="S33" s="25">
        <v>59</v>
      </c>
      <c r="T33" s="26">
        <v>0</v>
      </c>
      <c r="U33" s="27">
        <f t="shared" si="6"/>
        <v>9</v>
      </c>
      <c r="V33" s="27">
        <f t="shared" si="7"/>
        <v>34</v>
      </c>
      <c r="W33" s="28">
        <f t="shared" si="8"/>
        <v>0</v>
      </c>
      <c r="X33" s="28">
        <f t="shared" si="9"/>
        <v>86340</v>
      </c>
      <c r="Y33" s="28">
        <f t="shared" si="10"/>
        <v>34440</v>
      </c>
      <c r="Z33" s="29" t="str">
        <f>IF(Y33&lt;time_NORMS!C33,INT((time_NORMS!C33-Y33+59)/60)*time_NORMS!F33,"0,00")</f>
        <v>0,00</v>
      </c>
      <c r="AA33" s="29">
        <f>IF(Y33&gt;time_NORMS!C33,INT((Y33-time_NORMS!C33)/60)*time_NORMS!G33,"0,00")</f>
        <v>5540</v>
      </c>
      <c r="AB33" s="30">
        <f t="shared" si="11"/>
        <v>0</v>
      </c>
      <c r="AC33" s="31">
        <f t="shared" si="12"/>
        <v>0</v>
      </c>
      <c r="AD33" s="29">
        <f t="shared" si="13"/>
        <v>10</v>
      </c>
      <c r="AE33" s="34">
        <f t="shared" si="14"/>
        <v>10</v>
      </c>
    </row>
    <row r="34" spans="1:32" ht="12" customHeight="1">
      <c r="A34" s="23">
        <f>drivers_list!B34</f>
        <v>25</v>
      </c>
      <c r="B34" s="23" t="str">
        <f>drivers_list!C34</f>
        <v>Пехтєрова Крістіна</v>
      </c>
      <c r="C34" s="23" t="str">
        <f>drivers_list!E34</f>
        <v>Чернишенко Юлия</v>
      </c>
      <c r="D34" s="131">
        <v>15</v>
      </c>
      <c r="E34" s="131">
        <v>6</v>
      </c>
      <c r="F34" s="132">
        <v>0</v>
      </c>
      <c r="G34" s="25">
        <v>14</v>
      </c>
      <c r="H34" s="25">
        <v>26</v>
      </c>
      <c r="I34" s="26">
        <v>0</v>
      </c>
      <c r="J34" s="27">
        <f t="shared" si="0"/>
        <v>-1</v>
      </c>
      <c r="K34" s="27">
        <f t="shared" si="1"/>
        <v>20</v>
      </c>
      <c r="L34" s="28">
        <f t="shared" si="2"/>
        <v>0</v>
      </c>
      <c r="M34" s="28">
        <f t="shared" si="3"/>
        <v>54360</v>
      </c>
      <c r="N34" s="28">
        <f t="shared" si="4"/>
        <v>51960</v>
      </c>
      <c r="O34" s="28">
        <f t="shared" si="5"/>
        <v>-2400</v>
      </c>
      <c r="P34" s="28">
        <f>IF(O34&lt;time_NORMS!D34,INT((time_NORMS!D34-O34+59)/60)*time_NORMS!F34,"0,00")</f>
        <v>1100</v>
      </c>
      <c r="Q34" s="28" t="str">
        <f>IF(O34&gt;time_NORMS!D34,INT((O34-time_NORMS!D34)/60)*time_NORMS!G34,"0,00")</f>
        <v>0,00</v>
      </c>
      <c r="R34" s="25">
        <v>23</v>
      </c>
      <c r="S34" s="25">
        <v>59</v>
      </c>
      <c r="T34" s="26">
        <v>0</v>
      </c>
      <c r="U34" s="27">
        <f t="shared" si="6"/>
        <v>8</v>
      </c>
      <c r="V34" s="27">
        <f t="shared" si="7"/>
        <v>53</v>
      </c>
      <c r="W34" s="28">
        <f t="shared" si="8"/>
        <v>0</v>
      </c>
      <c r="X34" s="28">
        <f t="shared" si="9"/>
        <v>86340</v>
      </c>
      <c r="Y34" s="28">
        <f t="shared" si="10"/>
        <v>31980</v>
      </c>
      <c r="Z34" s="29" t="str">
        <f>IF(Y34&lt;time_NORMS!C34,INT((time_NORMS!C34-Y34+59)/60)*time_NORMS!F34,"0,00")</f>
        <v>0,00</v>
      </c>
      <c r="AA34" s="29">
        <f>IF(Y34&gt;time_NORMS!C34,INT((Y34-time_NORMS!C34)/60)*time_NORMS!G34,"0,00")</f>
        <v>5130</v>
      </c>
      <c r="AB34" s="30">
        <f t="shared" si="11"/>
        <v>0</v>
      </c>
      <c r="AC34" s="31">
        <f t="shared" si="12"/>
        <v>18</v>
      </c>
      <c r="AD34" s="29">
        <f t="shared" si="13"/>
        <v>20</v>
      </c>
      <c r="AE34" s="34">
        <f t="shared" si="14"/>
        <v>1100</v>
      </c>
    </row>
    <row r="35" spans="1:32" ht="12" customHeight="1">
      <c r="A35" s="23">
        <f>drivers_list!B35</f>
        <v>27</v>
      </c>
      <c r="B35" s="23" t="str">
        <f>drivers_list!C35</f>
        <v>Прийменко Ірина</v>
      </c>
      <c r="C35" s="23" t="str">
        <f>drivers_list!E35</f>
        <v xml:space="preserve">Січкар Ірина </v>
      </c>
      <c r="D35" s="131">
        <v>14</v>
      </c>
      <c r="E35" s="131">
        <v>36</v>
      </c>
      <c r="F35" s="132">
        <v>0</v>
      </c>
      <c r="G35" s="25">
        <v>14</v>
      </c>
      <c r="H35" s="25">
        <v>51</v>
      </c>
      <c r="I35" s="26">
        <v>0</v>
      </c>
      <c r="J35" s="27">
        <f t="shared" si="0"/>
        <v>0</v>
      </c>
      <c r="K35" s="27">
        <f t="shared" si="1"/>
        <v>15</v>
      </c>
      <c r="L35" s="28">
        <f t="shared" si="2"/>
        <v>0</v>
      </c>
      <c r="M35" s="28">
        <f t="shared" si="3"/>
        <v>52560</v>
      </c>
      <c r="N35" s="28">
        <f t="shared" si="4"/>
        <v>53460</v>
      </c>
      <c r="O35" s="28">
        <f t="shared" si="5"/>
        <v>900</v>
      </c>
      <c r="P35" s="28" t="str">
        <f>IF(O35&lt;time_NORMS!D35,INT((time_NORMS!D35-O35+59)/60)*time_NORMS!F35,"0,00")</f>
        <v>0,00</v>
      </c>
      <c r="Q35" s="28" t="str">
        <f>IF(O35&gt;time_NORMS!D35,INT((O35-time_NORMS!D35)/60)*time_NORMS!G35,"0,00")</f>
        <v>0,00</v>
      </c>
      <c r="R35" s="25">
        <v>23</v>
      </c>
      <c r="S35" s="25">
        <v>59</v>
      </c>
      <c r="T35" s="26">
        <v>0</v>
      </c>
      <c r="U35" s="27">
        <f t="shared" si="6"/>
        <v>9</v>
      </c>
      <c r="V35" s="27">
        <f t="shared" si="7"/>
        <v>23</v>
      </c>
      <c r="W35" s="28">
        <f t="shared" si="8"/>
        <v>0</v>
      </c>
      <c r="X35" s="28">
        <f t="shared" si="9"/>
        <v>86340</v>
      </c>
      <c r="Y35" s="28">
        <f t="shared" si="10"/>
        <v>33780</v>
      </c>
      <c r="Z35" s="29" t="str">
        <f>IF(Y35&lt;time_NORMS!C35,INT((time_NORMS!C35-Y35+59)/60)*time_NORMS!F35,"0,00")</f>
        <v>0,00</v>
      </c>
      <c r="AA35" s="29">
        <f>IF(Y35&gt;time_NORMS!C35,INT((Y35-time_NORMS!C35)/60)*time_NORMS!G35,"0,00")</f>
        <v>5430</v>
      </c>
      <c r="AB35" s="30">
        <f t="shared" si="11"/>
        <v>0</v>
      </c>
      <c r="AC35" s="31">
        <f t="shared" si="12"/>
        <v>0</v>
      </c>
      <c r="AD35" s="29">
        <f t="shared" si="13"/>
        <v>0</v>
      </c>
      <c r="AE35" s="34">
        <f t="shared" si="14"/>
        <v>0</v>
      </c>
    </row>
    <row r="36" spans="1:32" ht="12" customHeight="1">
      <c r="A36" s="23">
        <f>drivers_list!B36</f>
        <v>28</v>
      </c>
      <c r="B36" s="23" t="str">
        <f>drivers_list!C36</f>
        <v>Яременко Антоніна</v>
      </c>
      <c r="C36" s="23" t="str">
        <f>drivers_list!E36</f>
        <v>Костогриз Світлана</v>
      </c>
      <c r="D36" s="131">
        <v>14</v>
      </c>
      <c r="E36" s="131">
        <v>18</v>
      </c>
      <c r="F36" s="132">
        <v>0</v>
      </c>
      <c r="G36" s="25">
        <v>14</v>
      </c>
      <c r="H36" s="25">
        <v>30</v>
      </c>
      <c r="I36" s="26">
        <v>0</v>
      </c>
      <c r="J36" s="27">
        <f t="shared" si="0"/>
        <v>0</v>
      </c>
      <c r="K36" s="27">
        <f t="shared" si="1"/>
        <v>12</v>
      </c>
      <c r="L36" s="28">
        <f t="shared" si="2"/>
        <v>0</v>
      </c>
      <c r="M36" s="28">
        <f t="shared" si="3"/>
        <v>51480</v>
      </c>
      <c r="N36" s="28">
        <f t="shared" si="4"/>
        <v>52200</v>
      </c>
      <c r="O36" s="28">
        <f t="shared" si="5"/>
        <v>720</v>
      </c>
      <c r="P36" s="28">
        <f>IF(O36&lt;time_NORMS!D36,INT((time_NORMS!D36-O36+59)/60)*time_NORMS!F36,"0,00")</f>
        <v>60</v>
      </c>
      <c r="Q36" s="28" t="str">
        <f>IF(O36&gt;time_NORMS!D36,INT((O36-time_NORMS!D36)/60)*time_NORMS!G36,"0,00")</f>
        <v>0,00</v>
      </c>
      <c r="R36" s="25">
        <v>23</v>
      </c>
      <c r="S36" s="25">
        <v>59</v>
      </c>
      <c r="T36" s="26">
        <v>0</v>
      </c>
      <c r="U36" s="27">
        <f t="shared" si="6"/>
        <v>9</v>
      </c>
      <c r="V36" s="27">
        <f t="shared" si="7"/>
        <v>41</v>
      </c>
      <c r="W36" s="28">
        <f t="shared" si="8"/>
        <v>0</v>
      </c>
      <c r="X36" s="28">
        <f t="shared" si="9"/>
        <v>86340</v>
      </c>
      <c r="Y36" s="28">
        <f t="shared" si="10"/>
        <v>34860</v>
      </c>
      <c r="Z36" s="29" t="str">
        <f>IF(Y36&lt;time_NORMS!C36,INT((time_NORMS!C36-Y36+59)/60)*time_NORMS!F36,"0,00")</f>
        <v>0,00</v>
      </c>
      <c r="AA36" s="29">
        <f>IF(Y36&gt;time_NORMS!C36,INT((Y36-time_NORMS!C36)/60)*time_NORMS!G36,"0,00")</f>
        <v>5610</v>
      </c>
      <c r="AB36" s="30">
        <f t="shared" si="11"/>
        <v>0</v>
      </c>
      <c r="AC36" s="31">
        <f t="shared" si="12"/>
        <v>1</v>
      </c>
      <c r="AD36" s="29">
        <f t="shared" si="13"/>
        <v>0</v>
      </c>
      <c r="AE36" s="34">
        <f t="shared" si="14"/>
        <v>60</v>
      </c>
    </row>
    <row r="37" spans="1:32" ht="12" customHeight="1">
      <c r="A37" s="23">
        <f>drivers_list!B37</f>
        <v>29</v>
      </c>
      <c r="B37" s="23" t="str">
        <f>drivers_list!C37</f>
        <v>Шатіло Олена</v>
      </c>
      <c r="C37" s="23" t="str">
        <f>drivers_list!E37</f>
        <v>Кирилюк Ольга</v>
      </c>
      <c r="D37" s="131">
        <v>15</v>
      </c>
      <c r="E37" s="131">
        <v>5</v>
      </c>
      <c r="F37" s="132">
        <v>0</v>
      </c>
      <c r="G37" s="25">
        <v>15</v>
      </c>
      <c r="H37" s="25">
        <v>21</v>
      </c>
      <c r="I37" s="26">
        <v>0</v>
      </c>
      <c r="J37" s="27">
        <f t="shared" si="0"/>
        <v>0</v>
      </c>
      <c r="K37" s="27">
        <f t="shared" si="1"/>
        <v>16</v>
      </c>
      <c r="L37" s="28">
        <f t="shared" si="2"/>
        <v>0</v>
      </c>
      <c r="M37" s="28">
        <f t="shared" si="3"/>
        <v>54300</v>
      </c>
      <c r="N37" s="28">
        <f t="shared" si="4"/>
        <v>55260</v>
      </c>
      <c r="O37" s="28">
        <f t="shared" si="5"/>
        <v>960</v>
      </c>
      <c r="P37" s="28" t="str">
        <f>IF(O37&lt;time_NORMS!D37,INT((time_NORMS!D37-O37+59)/60)*time_NORMS!F37,"0,00")</f>
        <v>0,00</v>
      </c>
      <c r="Q37" s="28">
        <f>IF(O37&gt;time_NORMS!D37,INT((O37-time_NORMS!D37)/60)*time_NORMS!G37,"0,00")</f>
        <v>10</v>
      </c>
      <c r="R37" s="25">
        <v>23</v>
      </c>
      <c r="S37" s="25">
        <v>59</v>
      </c>
      <c r="T37" s="26">
        <v>0</v>
      </c>
      <c r="U37" s="27">
        <f t="shared" si="6"/>
        <v>8</v>
      </c>
      <c r="V37" s="27">
        <f t="shared" si="7"/>
        <v>54</v>
      </c>
      <c r="W37" s="28">
        <f t="shared" si="8"/>
        <v>0</v>
      </c>
      <c r="X37" s="28">
        <f t="shared" si="9"/>
        <v>86340</v>
      </c>
      <c r="Y37" s="28">
        <f t="shared" si="10"/>
        <v>32040</v>
      </c>
      <c r="Z37" s="29" t="str">
        <f>IF(Y37&lt;time_NORMS!C37,INT((time_NORMS!C37-Y37+59)/60)*time_NORMS!F37,"0,00")</f>
        <v>0,00</v>
      </c>
      <c r="AA37" s="29">
        <f>IF(Y37&gt;time_NORMS!C37,INT((Y37-time_NORMS!C37)/60)*time_NORMS!G37,"0,00")</f>
        <v>5140</v>
      </c>
      <c r="AB37" s="30">
        <f t="shared" si="11"/>
        <v>0</v>
      </c>
      <c r="AC37" s="31">
        <f t="shared" si="12"/>
        <v>0</v>
      </c>
      <c r="AD37" s="29">
        <f t="shared" si="13"/>
        <v>10</v>
      </c>
      <c r="AE37" s="34">
        <f t="shared" si="14"/>
        <v>10</v>
      </c>
    </row>
    <row r="38" spans="1:32" ht="12" customHeight="1">
      <c r="A38" s="100">
        <f>drivers_list!B38</f>
        <v>33</v>
      </c>
      <c r="B38" s="100" t="str">
        <f>drivers_list!C38</f>
        <v xml:space="preserve">Анна VIPER </v>
      </c>
      <c r="C38" s="100" t="str">
        <f>drivers_list!E38</f>
        <v>Елена KILLER</v>
      </c>
      <c r="D38" s="133">
        <v>14</v>
      </c>
      <c r="E38" s="133">
        <v>40</v>
      </c>
      <c r="F38" s="134">
        <v>0</v>
      </c>
      <c r="G38" s="102">
        <v>14</v>
      </c>
      <c r="H38" s="102">
        <v>55</v>
      </c>
      <c r="I38" s="103">
        <v>0</v>
      </c>
      <c r="J38" s="104">
        <f t="shared" si="0"/>
        <v>0</v>
      </c>
      <c r="K38" s="104">
        <f t="shared" si="1"/>
        <v>15</v>
      </c>
      <c r="L38" s="105">
        <f t="shared" si="2"/>
        <v>0</v>
      </c>
      <c r="M38" s="105">
        <f t="shared" si="3"/>
        <v>52800</v>
      </c>
      <c r="N38" s="105">
        <f t="shared" si="4"/>
        <v>53700</v>
      </c>
      <c r="O38" s="105">
        <f t="shared" si="5"/>
        <v>900</v>
      </c>
      <c r="P38" s="105" t="str">
        <f>IF(O38&lt;time_NORMS!D38,INT((time_NORMS!D38-O38+59)/60)*time_NORMS!F38,"0,00")</f>
        <v>0,00</v>
      </c>
      <c r="Q38" s="105" t="str">
        <f>IF(O38&gt;time_NORMS!D38,INT((O38-time_NORMS!D38)/60)*time_NORMS!G38,"0,00")</f>
        <v>0,00</v>
      </c>
      <c r="R38" s="102">
        <v>23</v>
      </c>
      <c r="S38" s="102">
        <v>59</v>
      </c>
      <c r="T38" s="103">
        <v>0</v>
      </c>
      <c r="U38" s="104">
        <f t="shared" si="6"/>
        <v>9</v>
      </c>
      <c r="V38" s="104">
        <f t="shared" si="7"/>
        <v>19</v>
      </c>
      <c r="W38" s="105">
        <f t="shared" si="8"/>
        <v>0</v>
      </c>
      <c r="X38" s="105">
        <f t="shared" si="9"/>
        <v>86340</v>
      </c>
      <c r="Y38" s="105">
        <f t="shared" si="10"/>
        <v>33540</v>
      </c>
      <c r="Z38" s="106" t="str">
        <f>IF(Y38&lt;time_NORMS!C38,INT((time_NORMS!C38-Y38+59)/60)*time_NORMS!F38,"0,00")</f>
        <v>0,00</v>
      </c>
      <c r="AA38" s="106">
        <f>IF(Y38&gt;time_NORMS!C38,INT((Y38-time_NORMS!C38)/60)*time_NORMS!G38,"0,00")</f>
        <v>5390</v>
      </c>
      <c r="AB38" s="107">
        <f t="shared" si="11"/>
        <v>0</v>
      </c>
      <c r="AC38" s="108">
        <f t="shared" si="12"/>
        <v>0</v>
      </c>
      <c r="AD38" s="106">
        <f t="shared" si="13"/>
        <v>0</v>
      </c>
      <c r="AE38" s="109">
        <f t="shared" si="14"/>
        <v>0</v>
      </c>
    </row>
    <row r="39" spans="1:32" ht="12" customHeight="1">
      <c r="A39" s="110"/>
      <c r="B39" s="110"/>
      <c r="C39" s="110"/>
      <c r="D39" s="111"/>
      <c r="E39" s="111"/>
      <c r="F39" s="112"/>
      <c r="G39" s="111"/>
      <c r="H39" s="111"/>
      <c r="I39" s="112"/>
      <c r="J39" s="111"/>
      <c r="K39" s="111"/>
      <c r="L39" s="112"/>
      <c r="M39" s="112"/>
      <c r="N39" s="112"/>
      <c r="O39" s="112"/>
      <c r="P39" s="112"/>
      <c r="Q39" s="112"/>
      <c r="R39" s="111"/>
      <c r="S39" s="111"/>
      <c r="T39" s="112"/>
      <c r="U39" s="111"/>
      <c r="V39" s="111"/>
      <c r="W39" s="112"/>
      <c r="X39" s="112"/>
      <c r="Y39" s="112"/>
      <c r="Z39" s="112"/>
      <c r="AA39" s="112"/>
      <c r="AB39" s="113"/>
      <c r="AC39" s="113"/>
      <c r="AD39" s="112"/>
      <c r="AE39" s="112"/>
      <c r="AF39" s="114"/>
    </row>
    <row r="40" spans="1:32" ht="12" customHeight="1">
      <c r="A40" s="110"/>
      <c r="B40" s="110"/>
      <c r="C40" s="110"/>
      <c r="D40" s="111"/>
      <c r="E40" s="111"/>
      <c r="F40" s="112"/>
      <c r="G40" s="111"/>
      <c r="H40" s="111"/>
      <c r="I40" s="112"/>
      <c r="J40" s="111"/>
      <c r="K40" s="111"/>
      <c r="L40" s="112"/>
      <c r="M40" s="112"/>
      <c r="N40" s="112"/>
      <c r="O40" s="112"/>
      <c r="P40" s="112"/>
      <c r="Q40" s="112"/>
      <c r="R40" s="111"/>
      <c r="S40" s="111"/>
      <c r="T40" s="112"/>
      <c r="U40" s="111"/>
      <c r="V40" s="111"/>
      <c r="W40" s="112"/>
      <c r="X40" s="112"/>
      <c r="Y40" s="112"/>
      <c r="Z40" s="112"/>
      <c r="AA40" s="112"/>
      <c r="AB40" s="113"/>
      <c r="AC40" s="113"/>
      <c r="AD40" s="112"/>
      <c r="AE40" s="112"/>
      <c r="AF40" s="114"/>
    </row>
    <row r="41" spans="1:32" ht="12" customHeight="1">
      <c r="A41" s="110"/>
      <c r="B41" s="110"/>
      <c r="C41" s="110"/>
      <c r="D41" s="111"/>
      <c r="E41" s="111"/>
      <c r="F41" s="112"/>
      <c r="G41" s="111"/>
      <c r="H41" s="111"/>
      <c r="I41" s="112"/>
      <c r="J41" s="111"/>
      <c r="K41" s="111"/>
      <c r="L41" s="112"/>
      <c r="M41" s="112"/>
      <c r="N41" s="112"/>
      <c r="O41" s="112"/>
      <c r="P41" s="112"/>
      <c r="Q41" s="112"/>
      <c r="R41" s="111"/>
      <c r="S41" s="111"/>
      <c r="T41" s="112"/>
      <c r="U41" s="111"/>
      <c r="V41" s="111"/>
      <c r="W41" s="112"/>
      <c r="X41" s="112"/>
      <c r="Y41" s="112"/>
      <c r="Z41" s="112"/>
      <c r="AA41" s="112"/>
      <c r="AB41" s="113"/>
      <c r="AC41" s="113"/>
      <c r="AD41" s="112"/>
      <c r="AE41" s="112"/>
      <c r="AF41" s="114"/>
    </row>
    <row r="42" spans="1:32" ht="12" customHeight="1">
      <c r="A42" s="110"/>
      <c r="B42" s="110"/>
      <c r="C42" s="110"/>
      <c r="D42" s="111"/>
      <c r="E42" s="111"/>
      <c r="F42" s="112"/>
      <c r="G42" s="111"/>
      <c r="H42" s="111"/>
      <c r="I42" s="112"/>
      <c r="J42" s="111"/>
      <c r="K42" s="111"/>
      <c r="L42" s="112"/>
      <c r="M42" s="112"/>
      <c r="N42" s="112"/>
      <c r="O42" s="112"/>
      <c r="P42" s="112"/>
      <c r="Q42" s="112"/>
      <c r="R42" s="111"/>
      <c r="S42" s="111"/>
      <c r="T42" s="112"/>
      <c r="U42" s="111"/>
      <c r="V42" s="111"/>
      <c r="W42" s="112"/>
      <c r="X42" s="112"/>
      <c r="Y42" s="112"/>
      <c r="Z42" s="112"/>
      <c r="AA42" s="112"/>
      <c r="AB42" s="113"/>
      <c r="AC42" s="113"/>
      <c r="AD42" s="112"/>
      <c r="AE42" s="112"/>
      <c r="AF42" s="114"/>
    </row>
    <row r="43" spans="1:32" ht="12" customHeight="1">
      <c r="A43" s="110"/>
      <c r="B43" s="110"/>
      <c r="C43" s="110"/>
      <c r="D43" s="111"/>
      <c r="E43" s="111"/>
      <c r="F43" s="112"/>
      <c r="G43" s="111"/>
      <c r="H43" s="111"/>
      <c r="I43" s="112"/>
      <c r="J43" s="111"/>
      <c r="K43" s="111"/>
      <c r="L43" s="112"/>
      <c r="M43" s="112"/>
      <c r="N43" s="112"/>
      <c r="O43" s="112"/>
      <c r="P43" s="112"/>
      <c r="Q43" s="112"/>
      <c r="R43" s="111"/>
      <c r="S43" s="111"/>
      <c r="T43" s="112"/>
      <c r="U43" s="111"/>
      <c r="V43" s="111"/>
      <c r="W43" s="112"/>
      <c r="X43" s="112"/>
      <c r="Y43" s="112"/>
      <c r="Z43" s="112"/>
      <c r="AA43" s="112"/>
      <c r="AB43" s="113"/>
      <c r="AC43" s="113"/>
      <c r="AD43" s="112"/>
      <c r="AE43" s="112"/>
      <c r="AF43" s="114"/>
    </row>
    <row r="44" spans="1:32" ht="12" customHeight="1">
      <c r="A44" s="110"/>
      <c r="B44" s="110"/>
      <c r="C44" s="110"/>
      <c r="D44" s="111"/>
      <c r="E44" s="111"/>
      <c r="F44" s="112"/>
      <c r="G44" s="111"/>
      <c r="H44" s="111"/>
      <c r="I44" s="112"/>
      <c r="J44" s="111"/>
      <c r="K44" s="111"/>
      <c r="L44" s="112"/>
      <c r="M44" s="112"/>
      <c r="N44" s="112"/>
      <c r="O44" s="112"/>
      <c r="P44" s="112"/>
      <c r="Q44" s="112"/>
      <c r="R44" s="111"/>
      <c r="S44" s="111"/>
      <c r="T44" s="112"/>
      <c r="U44" s="111"/>
      <c r="V44" s="111"/>
      <c r="W44" s="112"/>
      <c r="X44" s="112"/>
      <c r="Y44" s="112"/>
      <c r="Z44" s="112"/>
      <c r="AA44" s="112"/>
      <c r="AB44" s="113"/>
      <c r="AC44" s="113"/>
      <c r="AD44" s="112"/>
      <c r="AE44" s="112"/>
      <c r="AF44" s="114"/>
    </row>
    <row r="45" spans="1:32" ht="12" customHeight="1">
      <c r="A45" s="110"/>
      <c r="B45" s="110"/>
      <c r="C45" s="110"/>
      <c r="D45" s="111"/>
      <c r="E45" s="111"/>
      <c r="F45" s="112"/>
      <c r="G45" s="111"/>
      <c r="H45" s="111"/>
      <c r="I45" s="112"/>
      <c r="J45" s="111"/>
      <c r="K45" s="111"/>
      <c r="L45" s="112"/>
      <c r="M45" s="112"/>
      <c r="N45" s="112"/>
      <c r="O45" s="112"/>
      <c r="P45" s="112"/>
      <c r="Q45" s="112"/>
      <c r="R45" s="111"/>
      <c r="S45" s="111"/>
      <c r="T45" s="112"/>
      <c r="U45" s="111"/>
      <c r="V45" s="111"/>
      <c r="W45" s="112"/>
      <c r="X45" s="112"/>
      <c r="Y45" s="112"/>
      <c r="Z45" s="112"/>
      <c r="AA45" s="112"/>
      <c r="AB45" s="113"/>
      <c r="AC45" s="113"/>
      <c r="AD45" s="112"/>
      <c r="AE45" s="112"/>
      <c r="AF45" s="114"/>
    </row>
    <row r="46" spans="1:3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46"/>
  <sheetViews>
    <sheetView topLeftCell="A15" workbookViewId="0">
      <selection activeCell="I24" sqref="I24"/>
    </sheetView>
  </sheetViews>
  <sheetFormatPr defaultRowHeight="15"/>
  <cols>
    <col min="1" max="1" width="4.140625" customWidth="1"/>
    <col min="2" max="2" width="9.28515625" hidden="1" customWidth="1"/>
    <col min="3" max="3" width="15" hidden="1" customWidth="1"/>
    <col min="4" max="4" width="3.28515625" customWidth="1"/>
    <col min="5" max="5" width="3.42578125" customWidth="1"/>
    <col min="6" max="6" width="4.85546875" customWidth="1"/>
    <col min="7" max="7" width="3.85546875" customWidth="1"/>
    <col min="8" max="8" width="3.5703125" customWidth="1"/>
    <col min="9" max="9" width="5" customWidth="1"/>
    <col min="10" max="10" width="3.28515625" customWidth="1"/>
    <col min="11" max="11" width="4" customWidth="1"/>
    <col min="12" max="12" width="5.140625" customWidth="1"/>
    <col min="13" max="13" width="8.28515625" hidden="1" customWidth="1"/>
    <col min="14" max="14" width="7.7109375" hidden="1" customWidth="1"/>
    <col min="15" max="15" width="8" hidden="1" customWidth="1"/>
    <col min="16" max="16" width="6.7109375" customWidth="1"/>
    <col min="17" max="17" width="6.140625" customWidth="1"/>
    <col min="18" max="18" width="3.7109375" customWidth="1"/>
    <col min="19" max="19" width="4.42578125" customWidth="1"/>
    <col min="20" max="20" width="5.140625" customWidth="1"/>
    <col min="21" max="21" width="7.7109375" customWidth="1"/>
  </cols>
  <sheetData>
    <row r="3" spans="1:21">
      <c r="R3" s="1"/>
    </row>
    <row r="4" spans="1:21">
      <c r="R4" s="1"/>
    </row>
    <row r="5" spans="1:21">
      <c r="R5" s="1"/>
    </row>
    <row r="6" spans="1:21">
      <c r="R6" s="1"/>
    </row>
    <row r="7" spans="1:21">
      <c r="R7" s="1"/>
    </row>
    <row r="8" spans="1:21">
      <c r="A8" s="14"/>
      <c r="B8" s="14"/>
      <c r="C8" s="14"/>
      <c r="D8" s="16" t="s">
        <v>36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14"/>
      <c r="T8" s="14"/>
      <c r="U8" s="14"/>
    </row>
    <row r="9" spans="1:21">
      <c r="A9" s="14"/>
      <c r="B9" s="14"/>
      <c r="C9" s="14"/>
      <c r="D9" s="14" t="s">
        <v>21</v>
      </c>
      <c r="E9" s="14"/>
      <c r="F9" s="14"/>
      <c r="G9" s="14" t="s">
        <v>22</v>
      </c>
      <c r="H9" s="14"/>
      <c r="I9" s="14"/>
      <c r="J9" s="14" t="s">
        <v>9</v>
      </c>
      <c r="K9" s="14"/>
      <c r="L9" s="14"/>
      <c r="M9" s="14"/>
      <c r="N9" s="14"/>
      <c r="O9" s="14"/>
      <c r="P9" s="14"/>
      <c r="Q9" s="14"/>
      <c r="R9" s="17" t="s">
        <v>38</v>
      </c>
      <c r="S9" s="14"/>
      <c r="T9" s="14"/>
      <c r="U9" s="14"/>
    </row>
    <row r="10" spans="1:21" ht="34.5">
      <c r="A10" s="18" t="s">
        <v>6</v>
      </c>
      <c r="B10" s="19" t="s">
        <v>7</v>
      </c>
      <c r="C10" s="19" t="s">
        <v>8</v>
      </c>
      <c r="D10" s="20" t="s">
        <v>0</v>
      </c>
      <c r="E10" s="20" t="s">
        <v>1</v>
      </c>
      <c r="F10" s="20" t="s">
        <v>2</v>
      </c>
      <c r="G10" s="20" t="s">
        <v>0</v>
      </c>
      <c r="H10" s="20" t="s">
        <v>1</v>
      </c>
      <c r="I10" s="20" t="s">
        <v>2</v>
      </c>
      <c r="J10" s="20" t="s">
        <v>0</v>
      </c>
      <c r="K10" s="20" t="s">
        <v>1</v>
      </c>
      <c r="L10" s="20" t="s">
        <v>2</v>
      </c>
      <c r="M10" s="21" t="s">
        <v>4</v>
      </c>
      <c r="N10" s="21" t="s">
        <v>3</v>
      </c>
      <c r="O10" s="21" t="s">
        <v>5</v>
      </c>
      <c r="P10" s="21" t="s">
        <v>11</v>
      </c>
      <c r="Q10" s="21" t="s">
        <v>10</v>
      </c>
      <c r="R10" s="22" t="s">
        <v>0</v>
      </c>
      <c r="S10" s="20" t="s">
        <v>1</v>
      </c>
      <c r="T10" s="20" t="s">
        <v>2</v>
      </c>
      <c r="U10" s="20" t="s">
        <v>14</v>
      </c>
    </row>
    <row r="11" spans="1:21" ht="12" customHeight="1">
      <c r="A11" s="23">
        <f>drivers_list!B11</f>
        <v>1</v>
      </c>
      <c r="B11" s="23" t="str">
        <f>drivers_list!C11</f>
        <v>Савченко-Шагінян Тетяна</v>
      </c>
      <c r="C11" s="23" t="str">
        <f>drivers_list!E11</f>
        <v xml:space="preserve">Єпіфанова Ганна </v>
      </c>
      <c r="D11" s="131">
        <v>13</v>
      </c>
      <c r="E11" s="131">
        <v>51</v>
      </c>
      <c r="F11" s="132">
        <v>0</v>
      </c>
      <c r="G11" s="25">
        <v>14</v>
      </c>
      <c r="H11" s="25">
        <v>21</v>
      </c>
      <c r="I11" s="26">
        <v>0</v>
      </c>
      <c r="J11" s="27">
        <f>INT(O11/3600)</f>
        <v>0</v>
      </c>
      <c r="K11" s="27">
        <f>INT((O11-J11*3600)/60)</f>
        <v>30</v>
      </c>
      <c r="L11" s="28">
        <f>O11-(J11*3600+K11*60)</f>
        <v>0</v>
      </c>
      <c r="M11" s="28">
        <f>D11*3600+E11*60+F11</f>
        <v>49860</v>
      </c>
      <c r="N11" s="28">
        <f>G11*3600+H11*60+I11</f>
        <v>51660</v>
      </c>
      <c r="O11" s="28">
        <f>N11-M11</f>
        <v>1800</v>
      </c>
      <c r="P11" s="28" t="str">
        <f>IF(O11&lt;time_NORMS!E11,INT((time_NORMS!E11-O11+59)/60)*time_NORMS!F11,"0,00")</f>
        <v>0,00</v>
      </c>
      <c r="Q11" s="28" t="str">
        <f>IF(O11&gt;time_NORMS!E11,INT((O11-time_NORMS!E11)/60)*time_NORMS!G11,"0,00")</f>
        <v>0,00</v>
      </c>
      <c r="R11" s="30">
        <f>INT(U11/3600)</f>
        <v>0</v>
      </c>
      <c r="S11" s="31">
        <f>INT((U11-R11*3600)/60)</f>
        <v>0</v>
      </c>
      <c r="T11" s="29">
        <f>U11-(R11*3600+S11*60)</f>
        <v>0</v>
      </c>
      <c r="U11" s="34">
        <f>SUM(P11,Q11)</f>
        <v>0</v>
      </c>
    </row>
    <row r="12" spans="1:21" ht="12" customHeight="1">
      <c r="A12" s="23">
        <f>drivers_list!B12</f>
        <v>2</v>
      </c>
      <c r="B12" s="23" t="str">
        <f>drivers_list!C12</f>
        <v>Дудар Любов</v>
      </c>
      <c r="C12" s="23" t="str">
        <f>drivers_list!E12</f>
        <v>Гальвес Ірина</v>
      </c>
      <c r="D12" s="131">
        <v>14</v>
      </c>
      <c r="E12" s="131">
        <v>7</v>
      </c>
      <c r="F12" s="132">
        <v>0</v>
      </c>
      <c r="G12" s="25">
        <v>14</v>
      </c>
      <c r="H12" s="25">
        <v>37</v>
      </c>
      <c r="I12" s="26">
        <v>0</v>
      </c>
      <c r="J12" s="27">
        <f t="shared" ref="J12:J38" si="0">INT(O12/3600)</f>
        <v>0</v>
      </c>
      <c r="K12" s="27">
        <f t="shared" ref="K12:K38" si="1">INT((O12-J12*3600)/60)</f>
        <v>30</v>
      </c>
      <c r="L12" s="28">
        <f t="shared" ref="L12:L38" si="2">O12-(J12*3600+K12*60)</f>
        <v>0</v>
      </c>
      <c r="M12" s="28">
        <f t="shared" ref="M12:M38" si="3">D12*3600+E12*60+F12</f>
        <v>50820</v>
      </c>
      <c r="N12" s="28">
        <f t="shared" ref="N12:N38" si="4">G12*3600+H12*60+I12</f>
        <v>52620</v>
      </c>
      <c r="O12" s="28">
        <f t="shared" ref="O12:O38" si="5">N12-M12</f>
        <v>1800</v>
      </c>
      <c r="P12" s="28" t="str">
        <f>IF(O12&lt;time_NORMS!E12,INT((time_NORMS!E12-O12+59)/60)*time_NORMS!F12,"0,00")</f>
        <v>0,00</v>
      </c>
      <c r="Q12" s="28" t="str">
        <f>IF(O12&gt;time_NORMS!E12,INT((O12-time_NORMS!E12)/60)*time_NORMS!G12,"0,00")</f>
        <v>0,00</v>
      </c>
      <c r="R12" s="30">
        <f t="shared" ref="R12:R38" si="6">INT(U12/3600)</f>
        <v>0</v>
      </c>
      <c r="S12" s="31">
        <f t="shared" ref="S12:S38" si="7">INT((U12-R12*3600)/60)</f>
        <v>0</v>
      </c>
      <c r="T12" s="29">
        <f t="shared" ref="T12:T38" si="8">U12-(R12*3600+S12*60)</f>
        <v>0</v>
      </c>
      <c r="U12" s="34">
        <f t="shared" ref="U12:U38" si="9">SUM(P12,Q12)</f>
        <v>0</v>
      </c>
    </row>
    <row r="13" spans="1:21" ht="12" customHeight="1">
      <c r="A13" s="23">
        <f>drivers_list!B13</f>
        <v>3</v>
      </c>
      <c r="B13" s="23" t="str">
        <f>drivers_list!C13</f>
        <v>Кяниця Марина</v>
      </c>
      <c r="C13" s="23" t="str">
        <f>drivers_list!E13</f>
        <v>Анісімова  Яна</v>
      </c>
      <c r="D13" s="131">
        <v>14</v>
      </c>
      <c r="E13" s="131">
        <v>34</v>
      </c>
      <c r="F13" s="132">
        <v>0</v>
      </c>
      <c r="G13" s="25">
        <v>15</v>
      </c>
      <c r="H13" s="25">
        <v>20</v>
      </c>
      <c r="I13" s="26">
        <v>0</v>
      </c>
      <c r="J13" s="27">
        <f t="shared" si="0"/>
        <v>0</v>
      </c>
      <c r="K13" s="27">
        <f t="shared" si="1"/>
        <v>46</v>
      </c>
      <c r="L13" s="28">
        <f t="shared" si="2"/>
        <v>0</v>
      </c>
      <c r="M13" s="28">
        <f t="shared" si="3"/>
        <v>52440</v>
      </c>
      <c r="N13" s="28">
        <f t="shared" si="4"/>
        <v>55200</v>
      </c>
      <c r="O13" s="28">
        <f t="shared" si="5"/>
        <v>2760</v>
      </c>
      <c r="P13" s="28" t="str">
        <f>IF(O13&lt;time_NORMS!E13,INT((time_NORMS!E13-O13+59)/60)*time_NORMS!F13,"0,00")</f>
        <v>0,00</v>
      </c>
      <c r="Q13" s="28">
        <f>IF(O13&gt;time_NORMS!E13,INT((O13-time_NORMS!E13)/60)*time_NORMS!G13,"0,00")</f>
        <v>160</v>
      </c>
      <c r="R13" s="30">
        <f t="shared" si="6"/>
        <v>0</v>
      </c>
      <c r="S13" s="31">
        <f t="shared" si="7"/>
        <v>2</v>
      </c>
      <c r="T13" s="29">
        <f t="shared" si="8"/>
        <v>40</v>
      </c>
      <c r="U13" s="34">
        <f t="shared" si="9"/>
        <v>160</v>
      </c>
    </row>
    <row r="14" spans="1:21" ht="12" customHeight="1">
      <c r="A14" s="23">
        <f>drivers_list!B14</f>
        <v>4</v>
      </c>
      <c r="B14" s="23" t="str">
        <f>drivers_list!C14</f>
        <v>Сорокіна Валерія</v>
      </c>
      <c r="C14" s="23" t="str">
        <f>drivers_list!E14</f>
        <v>Радуцька Людмила</v>
      </c>
      <c r="D14" s="131">
        <v>14</v>
      </c>
      <c r="E14" s="131">
        <v>0</v>
      </c>
      <c r="F14" s="132">
        <v>0</v>
      </c>
      <c r="G14" s="25">
        <v>14</v>
      </c>
      <c r="H14" s="25">
        <v>30</v>
      </c>
      <c r="I14" s="26">
        <v>0</v>
      </c>
      <c r="J14" s="27">
        <f t="shared" si="0"/>
        <v>0</v>
      </c>
      <c r="K14" s="27">
        <f t="shared" si="1"/>
        <v>30</v>
      </c>
      <c r="L14" s="28">
        <f t="shared" si="2"/>
        <v>0</v>
      </c>
      <c r="M14" s="28">
        <f t="shared" si="3"/>
        <v>50400</v>
      </c>
      <c r="N14" s="28">
        <f t="shared" si="4"/>
        <v>52200</v>
      </c>
      <c r="O14" s="28">
        <f t="shared" si="5"/>
        <v>1800</v>
      </c>
      <c r="P14" s="28" t="str">
        <f>IF(O14&lt;time_NORMS!E14,INT((time_NORMS!E14-O14+59)/60)*time_NORMS!F14,"0,00")</f>
        <v>0,00</v>
      </c>
      <c r="Q14" s="28" t="str">
        <f>IF(O14&gt;time_NORMS!E14,INT((O14-time_NORMS!E14)/60)*time_NORMS!G14,"0,00")</f>
        <v>0,00</v>
      </c>
      <c r="R14" s="30">
        <f t="shared" si="6"/>
        <v>0</v>
      </c>
      <c r="S14" s="31">
        <f t="shared" si="7"/>
        <v>0</v>
      </c>
      <c r="T14" s="29">
        <f t="shared" si="8"/>
        <v>0</v>
      </c>
      <c r="U14" s="34">
        <f t="shared" si="9"/>
        <v>0</v>
      </c>
    </row>
    <row r="15" spans="1:21" ht="12" customHeight="1">
      <c r="A15" s="23">
        <f>drivers_list!B15</f>
        <v>5</v>
      </c>
      <c r="B15" s="23" t="str">
        <f>drivers_list!C15</f>
        <v>Левіщенко Валерія</v>
      </c>
      <c r="C15" s="23" t="str">
        <f>drivers_list!E15</f>
        <v>Хмель Сніжана</v>
      </c>
      <c r="D15" s="131">
        <v>14</v>
      </c>
      <c r="E15" s="131">
        <v>8</v>
      </c>
      <c r="F15" s="132">
        <v>0</v>
      </c>
      <c r="G15" s="25">
        <v>14</v>
      </c>
      <c r="H15" s="25">
        <v>38</v>
      </c>
      <c r="I15" s="26">
        <v>0</v>
      </c>
      <c r="J15" s="27">
        <f t="shared" si="0"/>
        <v>0</v>
      </c>
      <c r="K15" s="27">
        <f t="shared" si="1"/>
        <v>30</v>
      </c>
      <c r="L15" s="28">
        <f t="shared" si="2"/>
        <v>0</v>
      </c>
      <c r="M15" s="28">
        <f t="shared" si="3"/>
        <v>50880</v>
      </c>
      <c r="N15" s="28">
        <f t="shared" si="4"/>
        <v>52680</v>
      </c>
      <c r="O15" s="28">
        <f t="shared" si="5"/>
        <v>1800</v>
      </c>
      <c r="P15" s="28" t="str">
        <f>IF(O15&lt;time_NORMS!E15,INT((time_NORMS!E15-O15+59)/60)*time_NORMS!F15,"0,00")</f>
        <v>0,00</v>
      </c>
      <c r="Q15" s="28" t="str">
        <f>IF(O15&gt;time_NORMS!E15,INT((O15-time_NORMS!E15)/60)*time_NORMS!G15,"0,00")</f>
        <v>0,00</v>
      </c>
      <c r="R15" s="30">
        <f t="shared" si="6"/>
        <v>0</v>
      </c>
      <c r="S15" s="31">
        <f t="shared" si="7"/>
        <v>0</v>
      </c>
      <c r="T15" s="29">
        <f t="shared" si="8"/>
        <v>0</v>
      </c>
      <c r="U15" s="34">
        <f t="shared" si="9"/>
        <v>0</v>
      </c>
    </row>
    <row r="16" spans="1:21" ht="12" customHeight="1">
      <c r="A16" s="23">
        <f>drivers_list!B16</f>
        <v>6</v>
      </c>
      <c r="B16" s="23" t="str">
        <f>drivers_list!C16</f>
        <v xml:space="preserve">Коливайло Юлія </v>
      </c>
      <c r="C16" s="23" t="str">
        <f>drivers_list!E16</f>
        <v xml:space="preserve">  Панченко Єлизавета</v>
      </c>
      <c r="D16" s="131">
        <v>14</v>
      </c>
      <c r="E16" s="131">
        <v>41</v>
      </c>
      <c r="F16" s="132">
        <v>0</v>
      </c>
      <c r="G16" s="25">
        <v>15</v>
      </c>
      <c r="H16" s="25">
        <v>11</v>
      </c>
      <c r="I16" s="26">
        <v>0</v>
      </c>
      <c r="J16" s="27">
        <f t="shared" si="0"/>
        <v>0</v>
      </c>
      <c r="K16" s="27">
        <f t="shared" si="1"/>
        <v>30</v>
      </c>
      <c r="L16" s="28">
        <f t="shared" si="2"/>
        <v>0</v>
      </c>
      <c r="M16" s="28">
        <f t="shared" si="3"/>
        <v>52860</v>
      </c>
      <c r="N16" s="28">
        <f t="shared" si="4"/>
        <v>54660</v>
      </c>
      <c r="O16" s="28">
        <f t="shared" si="5"/>
        <v>1800</v>
      </c>
      <c r="P16" s="28" t="str">
        <f>IF(O16&lt;time_NORMS!E16,INT((time_NORMS!E16-O16+59)/60)*time_NORMS!F16,"0,00")</f>
        <v>0,00</v>
      </c>
      <c r="Q16" s="28" t="str">
        <f>IF(O16&gt;time_NORMS!E16,INT((O16-time_NORMS!E16)/60)*time_NORMS!G16,"0,00")</f>
        <v>0,00</v>
      </c>
      <c r="R16" s="30">
        <f t="shared" si="6"/>
        <v>0</v>
      </c>
      <c r="S16" s="31">
        <f t="shared" si="7"/>
        <v>0</v>
      </c>
      <c r="T16" s="29">
        <f t="shared" si="8"/>
        <v>0</v>
      </c>
      <c r="U16" s="34">
        <f t="shared" si="9"/>
        <v>0</v>
      </c>
    </row>
    <row r="17" spans="1:21" ht="12" customHeight="1">
      <c r="A17" s="23">
        <f>drivers_list!B17</f>
        <v>7</v>
      </c>
      <c r="B17" s="23" t="str">
        <f>drivers_list!C17</f>
        <v xml:space="preserve">Утченко Христина </v>
      </c>
      <c r="C17" s="23" t="str">
        <f>drivers_list!E17</f>
        <v>Полякова Валентина</v>
      </c>
      <c r="D17" s="131">
        <v>14</v>
      </c>
      <c r="E17" s="131">
        <v>13</v>
      </c>
      <c r="F17" s="132">
        <v>0</v>
      </c>
      <c r="G17" s="25">
        <v>14</v>
      </c>
      <c r="H17" s="25">
        <v>43</v>
      </c>
      <c r="I17" s="26">
        <v>0</v>
      </c>
      <c r="J17" s="27">
        <f t="shared" si="0"/>
        <v>0</v>
      </c>
      <c r="K17" s="27">
        <f t="shared" si="1"/>
        <v>30</v>
      </c>
      <c r="L17" s="28">
        <f t="shared" si="2"/>
        <v>0</v>
      </c>
      <c r="M17" s="28">
        <f t="shared" si="3"/>
        <v>51180</v>
      </c>
      <c r="N17" s="28">
        <f t="shared" si="4"/>
        <v>52980</v>
      </c>
      <c r="O17" s="28">
        <f t="shared" si="5"/>
        <v>1800</v>
      </c>
      <c r="P17" s="28" t="str">
        <f>IF(O17&lt;time_NORMS!E17,INT((time_NORMS!E17-O17+59)/60)*time_NORMS!F17,"0,00")</f>
        <v>0,00</v>
      </c>
      <c r="Q17" s="28" t="str">
        <f>IF(O17&gt;time_NORMS!E17,INT((O17-time_NORMS!E17)/60)*time_NORMS!G17,"0,00")</f>
        <v>0,00</v>
      </c>
      <c r="R17" s="30">
        <f t="shared" si="6"/>
        <v>0</v>
      </c>
      <c r="S17" s="31">
        <f t="shared" si="7"/>
        <v>0</v>
      </c>
      <c r="T17" s="29">
        <f t="shared" si="8"/>
        <v>0</v>
      </c>
      <c r="U17" s="34">
        <f t="shared" si="9"/>
        <v>0</v>
      </c>
    </row>
    <row r="18" spans="1:21" ht="12" customHeight="1">
      <c r="A18" s="23">
        <f>drivers_list!B18</f>
        <v>8</v>
      </c>
      <c r="B18" s="23" t="str">
        <f>drivers_list!C18</f>
        <v>Карнаухова Анна</v>
      </c>
      <c r="C18" s="23" t="str">
        <f>drivers_list!E18</f>
        <v>Дробот Лариса</v>
      </c>
      <c r="D18" s="131">
        <v>14</v>
      </c>
      <c r="E18" s="131">
        <v>11</v>
      </c>
      <c r="F18" s="132">
        <v>0</v>
      </c>
      <c r="G18" s="25">
        <v>14</v>
      </c>
      <c r="H18" s="25">
        <v>41</v>
      </c>
      <c r="I18" s="26">
        <v>0</v>
      </c>
      <c r="J18" s="27">
        <f t="shared" si="0"/>
        <v>0</v>
      </c>
      <c r="K18" s="27">
        <f t="shared" si="1"/>
        <v>30</v>
      </c>
      <c r="L18" s="28">
        <f t="shared" si="2"/>
        <v>0</v>
      </c>
      <c r="M18" s="28">
        <f t="shared" si="3"/>
        <v>51060</v>
      </c>
      <c r="N18" s="28">
        <f t="shared" si="4"/>
        <v>52860</v>
      </c>
      <c r="O18" s="28">
        <f t="shared" si="5"/>
        <v>1800</v>
      </c>
      <c r="P18" s="28" t="str">
        <f>IF(O18&lt;time_NORMS!E18,INT((time_NORMS!E18-O18+59)/60)*time_NORMS!F18,"0,00")</f>
        <v>0,00</v>
      </c>
      <c r="Q18" s="28" t="str">
        <f>IF(O18&gt;time_NORMS!E18,INT((O18-time_NORMS!E18)/60)*time_NORMS!G18,"0,00")</f>
        <v>0,00</v>
      </c>
      <c r="R18" s="30">
        <f t="shared" si="6"/>
        <v>0</v>
      </c>
      <c r="S18" s="31">
        <f t="shared" si="7"/>
        <v>0</v>
      </c>
      <c r="T18" s="29">
        <f t="shared" si="8"/>
        <v>0</v>
      </c>
      <c r="U18" s="34">
        <f t="shared" si="9"/>
        <v>0</v>
      </c>
    </row>
    <row r="19" spans="1:21" ht="12" customHeight="1">
      <c r="A19" s="23">
        <f>drivers_list!B19</f>
        <v>9</v>
      </c>
      <c r="B19" s="23" t="str">
        <f>drivers_list!C19</f>
        <v xml:space="preserve">Симонова Ірина </v>
      </c>
      <c r="C19" s="23" t="str">
        <f>drivers_list!E19</f>
        <v>Базилєва Дар`я</v>
      </c>
      <c r="D19" s="131">
        <v>14</v>
      </c>
      <c r="E19" s="131">
        <v>37</v>
      </c>
      <c r="F19" s="132">
        <v>0</v>
      </c>
      <c r="G19" s="25">
        <v>15</v>
      </c>
      <c r="H19" s="25">
        <v>7</v>
      </c>
      <c r="I19" s="26">
        <v>0</v>
      </c>
      <c r="J19" s="27">
        <f t="shared" si="0"/>
        <v>0</v>
      </c>
      <c r="K19" s="27">
        <f t="shared" si="1"/>
        <v>30</v>
      </c>
      <c r="L19" s="28">
        <f t="shared" si="2"/>
        <v>0</v>
      </c>
      <c r="M19" s="28">
        <f t="shared" si="3"/>
        <v>52620</v>
      </c>
      <c r="N19" s="28">
        <f t="shared" si="4"/>
        <v>54420</v>
      </c>
      <c r="O19" s="28">
        <f t="shared" si="5"/>
        <v>1800</v>
      </c>
      <c r="P19" s="28" t="str">
        <f>IF(O19&lt;time_NORMS!E19,INT((time_NORMS!E19-O19+59)/60)*time_NORMS!F19,"0,00")</f>
        <v>0,00</v>
      </c>
      <c r="Q19" s="28" t="str">
        <f>IF(O19&gt;time_NORMS!E19,INT((O19-time_NORMS!E19)/60)*time_NORMS!G19,"0,00")</f>
        <v>0,00</v>
      </c>
      <c r="R19" s="30">
        <f t="shared" si="6"/>
        <v>0</v>
      </c>
      <c r="S19" s="31">
        <f t="shared" si="7"/>
        <v>0</v>
      </c>
      <c r="T19" s="29">
        <f t="shared" si="8"/>
        <v>0</v>
      </c>
      <c r="U19" s="34">
        <f t="shared" si="9"/>
        <v>0</v>
      </c>
    </row>
    <row r="20" spans="1:21" ht="12" customHeight="1">
      <c r="A20" s="23">
        <f>drivers_list!B20</f>
        <v>10</v>
      </c>
      <c r="B20" s="23" t="str">
        <f>drivers_list!C20</f>
        <v>Постановська Ірина</v>
      </c>
      <c r="C20" s="23" t="str">
        <f>drivers_list!E20</f>
        <v xml:space="preserve"> Ясь Тетяна</v>
      </c>
      <c r="D20" s="131">
        <v>14</v>
      </c>
      <c r="E20" s="131">
        <v>44</v>
      </c>
      <c r="F20" s="132">
        <v>0</v>
      </c>
      <c r="G20" s="25">
        <v>15</v>
      </c>
      <c r="H20" s="25">
        <v>14</v>
      </c>
      <c r="I20" s="26">
        <v>0</v>
      </c>
      <c r="J20" s="27">
        <f t="shared" si="0"/>
        <v>0</v>
      </c>
      <c r="K20" s="27">
        <f t="shared" si="1"/>
        <v>30</v>
      </c>
      <c r="L20" s="28">
        <f t="shared" si="2"/>
        <v>0</v>
      </c>
      <c r="M20" s="28">
        <f t="shared" si="3"/>
        <v>53040</v>
      </c>
      <c r="N20" s="28">
        <f t="shared" si="4"/>
        <v>54840</v>
      </c>
      <c r="O20" s="28">
        <f t="shared" si="5"/>
        <v>1800</v>
      </c>
      <c r="P20" s="28" t="str">
        <f>IF(O20&lt;time_NORMS!E20,INT((time_NORMS!E20-O20+59)/60)*time_NORMS!F20,"0,00")</f>
        <v>0,00</v>
      </c>
      <c r="Q20" s="28" t="str">
        <f>IF(O20&gt;time_NORMS!E20,INT((O20-time_NORMS!E20)/60)*time_NORMS!G20,"0,00")</f>
        <v>0,00</v>
      </c>
      <c r="R20" s="30">
        <f t="shared" si="6"/>
        <v>0</v>
      </c>
      <c r="S20" s="31">
        <f t="shared" si="7"/>
        <v>0</v>
      </c>
      <c r="T20" s="29">
        <f t="shared" si="8"/>
        <v>0</v>
      </c>
      <c r="U20" s="34">
        <f t="shared" si="9"/>
        <v>0</v>
      </c>
    </row>
    <row r="21" spans="1:21" ht="12" customHeight="1">
      <c r="A21" s="23">
        <f>drivers_list!B21</f>
        <v>11</v>
      </c>
      <c r="B21" s="23" t="str">
        <f>drivers_list!C21</f>
        <v>"ЛЕСЯ" Ларион Олеся</v>
      </c>
      <c r="C21" s="23" t="str">
        <f>drivers_list!E21</f>
        <v>ROXY Сергіїва Роксолана</v>
      </c>
      <c r="D21" s="131">
        <v>14</v>
      </c>
      <c r="E21" s="131">
        <v>29</v>
      </c>
      <c r="F21" s="132">
        <v>0</v>
      </c>
      <c r="G21" s="25">
        <v>14</v>
      </c>
      <c r="H21" s="25">
        <v>59</v>
      </c>
      <c r="I21" s="26">
        <v>0</v>
      </c>
      <c r="J21" s="27">
        <f t="shared" si="0"/>
        <v>0</v>
      </c>
      <c r="K21" s="27">
        <f t="shared" si="1"/>
        <v>30</v>
      </c>
      <c r="L21" s="28">
        <f t="shared" si="2"/>
        <v>0</v>
      </c>
      <c r="M21" s="28">
        <f t="shared" si="3"/>
        <v>52140</v>
      </c>
      <c r="N21" s="28">
        <f t="shared" si="4"/>
        <v>53940</v>
      </c>
      <c r="O21" s="28">
        <f t="shared" si="5"/>
        <v>1800</v>
      </c>
      <c r="P21" s="28" t="str">
        <f>IF(O21&lt;time_NORMS!E21,INT((time_NORMS!E21-O21+59)/60)*time_NORMS!F21,"0,00")</f>
        <v>0,00</v>
      </c>
      <c r="Q21" s="28" t="str">
        <f>IF(O21&gt;time_NORMS!E21,INT((O21-time_NORMS!E21)/60)*time_NORMS!G21,"0,00")</f>
        <v>0,00</v>
      </c>
      <c r="R21" s="30">
        <f t="shared" si="6"/>
        <v>0</v>
      </c>
      <c r="S21" s="31">
        <f t="shared" si="7"/>
        <v>0</v>
      </c>
      <c r="T21" s="29">
        <f t="shared" si="8"/>
        <v>0</v>
      </c>
      <c r="U21" s="34">
        <f t="shared" si="9"/>
        <v>0</v>
      </c>
    </row>
    <row r="22" spans="1:21" ht="12" customHeight="1">
      <c r="A22" s="23">
        <f>drivers_list!B22</f>
        <v>12</v>
      </c>
      <c r="B22" s="23" t="str">
        <f>drivers_list!C22</f>
        <v xml:space="preserve">Івершень Тетяна </v>
      </c>
      <c r="C22" s="23" t="str">
        <f>drivers_list!E22</f>
        <v>Шульга Ганна</v>
      </c>
      <c r="D22" s="131">
        <v>14</v>
      </c>
      <c r="E22" s="131">
        <v>27</v>
      </c>
      <c r="F22" s="132">
        <v>0</v>
      </c>
      <c r="G22" s="25">
        <v>14</v>
      </c>
      <c r="H22" s="25">
        <v>57</v>
      </c>
      <c r="I22" s="26">
        <v>0</v>
      </c>
      <c r="J22" s="27">
        <f t="shared" si="0"/>
        <v>0</v>
      </c>
      <c r="K22" s="27">
        <f t="shared" si="1"/>
        <v>30</v>
      </c>
      <c r="L22" s="28">
        <f t="shared" si="2"/>
        <v>0</v>
      </c>
      <c r="M22" s="28">
        <f t="shared" si="3"/>
        <v>52020</v>
      </c>
      <c r="N22" s="28">
        <f t="shared" si="4"/>
        <v>53820</v>
      </c>
      <c r="O22" s="28">
        <f t="shared" si="5"/>
        <v>1800</v>
      </c>
      <c r="P22" s="28" t="str">
        <f>IF(O22&lt;time_NORMS!E22,INT((time_NORMS!E22-O22+59)/60)*time_NORMS!F22,"0,00")</f>
        <v>0,00</v>
      </c>
      <c r="Q22" s="28" t="str">
        <f>IF(O22&gt;time_NORMS!E22,INT((O22-time_NORMS!E22)/60)*time_NORMS!G22,"0,00")</f>
        <v>0,00</v>
      </c>
      <c r="R22" s="30">
        <f t="shared" si="6"/>
        <v>0</v>
      </c>
      <c r="S22" s="31">
        <f t="shared" si="7"/>
        <v>0</v>
      </c>
      <c r="T22" s="29">
        <f t="shared" si="8"/>
        <v>0</v>
      </c>
      <c r="U22" s="34">
        <f t="shared" si="9"/>
        <v>0</v>
      </c>
    </row>
    <row r="23" spans="1:21" ht="12" customHeight="1">
      <c r="A23" s="23">
        <f>drivers_list!B23</f>
        <v>13</v>
      </c>
      <c r="B23" s="23" t="str">
        <f>drivers_list!C23</f>
        <v xml:space="preserve">MATILDA Герасимчук Світлана </v>
      </c>
      <c r="C23" s="23" t="str">
        <f>drivers_list!E23</f>
        <v>ROMASHKA Кравчук Наталія</v>
      </c>
      <c r="D23" s="131">
        <v>14</v>
      </c>
      <c r="E23" s="131">
        <v>39</v>
      </c>
      <c r="F23" s="132">
        <v>0</v>
      </c>
      <c r="G23" s="25">
        <v>15</v>
      </c>
      <c r="H23" s="25">
        <v>9</v>
      </c>
      <c r="I23" s="26">
        <v>0</v>
      </c>
      <c r="J23" s="27">
        <f t="shared" si="0"/>
        <v>0</v>
      </c>
      <c r="K23" s="27">
        <f t="shared" si="1"/>
        <v>30</v>
      </c>
      <c r="L23" s="28">
        <f t="shared" si="2"/>
        <v>0</v>
      </c>
      <c r="M23" s="28">
        <f t="shared" si="3"/>
        <v>52740</v>
      </c>
      <c r="N23" s="28">
        <f t="shared" si="4"/>
        <v>54540</v>
      </c>
      <c r="O23" s="28">
        <f t="shared" si="5"/>
        <v>1800</v>
      </c>
      <c r="P23" s="28" t="str">
        <f>IF(O23&lt;time_NORMS!E23,INT((time_NORMS!E23-O23+59)/60)*time_NORMS!F23,"0,00")</f>
        <v>0,00</v>
      </c>
      <c r="Q23" s="28" t="str">
        <f>IF(O23&gt;time_NORMS!E23,INT((O23-time_NORMS!E23)/60)*time_NORMS!G23,"0,00")</f>
        <v>0,00</v>
      </c>
      <c r="R23" s="30">
        <f t="shared" si="6"/>
        <v>0</v>
      </c>
      <c r="S23" s="31">
        <f t="shared" si="7"/>
        <v>0</v>
      </c>
      <c r="T23" s="29">
        <f t="shared" si="8"/>
        <v>0</v>
      </c>
      <c r="U23" s="34">
        <f t="shared" si="9"/>
        <v>0</v>
      </c>
    </row>
    <row r="24" spans="1:21" ht="12" customHeight="1">
      <c r="A24" s="23">
        <f>drivers_list!B24</f>
        <v>14</v>
      </c>
      <c r="B24" s="23" t="str">
        <f>drivers_list!C24</f>
        <v>МИХАСЯ Шумакова Олена</v>
      </c>
      <c r="C24" s="23" t="str">
        <f>drivers_list!E24</f>
        <v>Дмитрієва Олена</v>
      </c>
      <c r="D24" s="131">
        <v>14</v>
      </c>
      <c r="E24" s="131">
        <v>49</v>
      </c>
      <c r="F24" s="132">
        <v>0</v>
      </c>
      <c r="G24" s="25">
        <v>15</v>
      </c>
      <c r="H24" s="25">
        <v>19</v>
      </c>
      <c r="I24" s="26">
        <v>0</v>
      </c>
      <c r="J24" s="27">
        <f t="shared" si="0"/>
        <v>0</v>
      </c>
      <c r="K24" s="27">
        <f t="shared" si="1"/>
        <v>30</v>
      </c>
      <c r="L24" s="28">
        <f t="shared" si="2"/>
        <v>0</v>
      </c>
      <c r="M24" s="28">
        <f t="shared" si="3"/>
        <v>53340</v>
      </c>
      <c r="N24" s="28">
        <f t="shared" si="4"/>
        <v>55140</v>
      </c>
      <c r="O24" s="28">
        <f t="shared" si="5"/>
        <v>1800</v>
      </c>
      <c r="P24" s="28" t="str">
        <f>IF(O24&lt;time_NORMS!E24,INT((time_NORMS!E24-O24+59)/60)*time_NORMS!F24,"0,00")</f>
        <v>0,00</v>
      </c>
      <c r="Q24" s="28" t="str">
        <f>IF(O24&gt;time_NORMS!E24,INT((O24-time_NORMS!E24)/60)*time_NORMS!G24,"0,00")</f>
        <v>0,00</v>
      </c>
      <c r="R24" s="30">
        <f t="shared" si="6"/>
        <v>0</v>
      </c>
      <c r="S24" s="31">
        <f t="shared" si="7"/>
        <v>0</v>
      </c>
      <c r="T24" s="29">
        <f t="shared" si="8"/>
        <v>0</v>
      </c>
      <c r="U24" s="34">
        <f t="shared" si="9"/>
        <v>0</v>
      </c>
    </row>
    <row r="25" spans="1:21" ht="12" customHeight="1">
      <c r="A25" s="23">
        <f>drivers_list!B25</f>
        <v>15</v>
      </c>
      <c r="B25" s="23" t="str">
        <f>drivers_list!C25</f>
        <v>Белая Екатерина</v>
      </c>
      <c r="C25" s="23" t="str">
        <f>drivers_list!E25</f>
        <v>Поштарук Татьяна</v>
      </c>
      <c r="D25" s="139">
        <v>14</v>
      </c>
      <c r="E25" s="139">
        <v>0</v>
      </c>
      <c r="F25" s="140">
        <v>0</v>
      </c>
      <c r="G25" s="139">
        <v>14</v>
      </c>
      <c r="H25" s="139">
        <v>30</v>
      </c>
      <c r="I25" s="140">
        <v>0</v>
      </c>
      <c r="J25" s="27">
        <f t="shared" si="0"/>
        <v>0</v>
      </c>
      <c r="K25" s="27">
        <f t="shared" si="1"/>
        <v>30</v>
      </c>
      <c r="L25" s="28">
        <f t="shared" si="2"/>
        <v>0</v>
      </c>
      <c r="M25" s="28">
        <f t="shared" si="3"/>
        <v>50400</v>
      </c>
      <c r="N25" s="28">
        <f t="shared" si="4"/>
        <v>52200</v>
      </c>
      <c r="O25" s="28">
        <f t="shared" si="5"/>
        <v>1800</v>
      </c>
      <c r="P25" s="28" t="str">
        <f>IF(O25&lt;time_NORMS!E25,INT((time_NORMS!E25-O25+59)/60)*time_NORMS!F25,"0,00")</f>
        <v>0,00</v>
      </c>
      <c r="Q25" s="28" t="str">
        <f>IF(O25&gt;time_NORMS!E25,INT((O25-time_NORMS!E25)/60)*time_NORMS!G25,"0,00")</f>
        <v>0,00</v>
      </c>
      <c r="R25" s="30">
        <f t="shared" si="6"/>
        <v>0</v>
      </c>
      <c r="S25" s="31">
        <f t="shared" si="7"/>
        <v>0</v>
      </c>
      <c r="T25" s="29">
        <f t="shared" si="8"/>
        <v>0</v>
      </c>
      <c r="U25" s="34">
        <f t="shared" si="9"/>
        <v>0</v>
      </c>
    </row>
    <row r="26" spans="1:21" ht="12" customHeight="1">
      <c r="A26" s="23">
        <f>drivers_list!B26</f>
        <v>16</v>
      </c>
      <c r="B26" s="23" t="str">
        <f>drivers_list!C26</f>
        <v>Астапова Полина</v>
      </c>
      <c r="C26" s="23" t="str">
        <f>drivers_list!E26</f>
        <v>Матвеева Алина</v>
      </c>
      <c r="D26" s="139">
        <v>14</v>
      </c>
      <c r="E26" s="139">
        <v>0</v>
      </c>
      <c r="F26" s="140">
        <v>0</v>
      </c>
      <c r="G26" s="139">
        <v>14</v>
      </c>
      <c r="H26" s="139">
        <v>30</v>
      </c>
      <c r="I26" s="140">
        <v>0</v>
      </c>
      <c r="J26" s="27">
        <f t="shared" si="0"/>
        <v>0</v>
      </c>
      <c r="K26" s="27">
        <f t="shared" si="1"/>
        <v>30</v>
      </c>
      <c r="L26" s="28">
        <f t="shared" si="2"/>
        <v>0</v>
      </c>
      <c r="M26" s="28">
        <f t="shared" si="3"/>
        <v>50400</v>
      </c>
      <c r="N26" s="28">
        <f t="shared" si="4"/>
        <v>52200</v>
      </c>
      <c r="O26" s="28">
        <f t="shared" si="5"/>
        <v>1800</v>
      </c>
      <c r="P26" s="28" t="str">
        <f>IF(O26&lt;time_NORMS!E26,INT((time_NORMS!E26-O26+59)/60)*time_NORMS!F26,"0,00")</f>
        <v>0,00</v>
      </c>
      <c r="Q26" s="28" t="str">
        <f>IF(O26&gt;time_NORMS!E26,INT((O26-time_NORMS!E26)/60)*time_NORMS!G26,"0,00")</f>
        <v>0,00</v>
      </c>
      <c r="R26" s="30">
        <f t="shared" si="6"/>
        <v>0</v>
      </c>
      <c r="S26" s="31">
        <f t="shared" si="7"/>
        <v>0</v>
      </c>
      <c r="T26" s="29">
        <f t="shared" si="8"/>
        <v>0</v>
      </c>
      <c r="U26" s="34">
        <f t="shared" si="9"/>
        <v>0</v>
      </c>
    </row>
    <row r="27" spans="1:21" ht="12" customHeight="1">
      <c r="A27" s="23">
        <f>drivers_list!B27</f>
        <v>17</v>
      </c>
      <c r="B27" s="23" t="str">
        <f>drivers_list!C27</f>
        <v>Фетисова Ірина</v>
      </c>
      <c r="C27" s="23" t="str">
        <f>drivers_list!E27</f>
        <v>Мануйлова Олена</v>
      </c>
      <c r="D27" s="131">
        <v>14</v>
      </c>
      <c r="E27" s="131">
        <v>25</v>
      </c>
      <c r="F27" s="132">
        <v>0</v>
      </c>
      <c r="G27" s="25">
        <v>15</v>
      </c>
      <c r="H27" s="25">
        <v>0</v>
      </c>
      <c r="I27" s="26">
        <v>0</v>
      </c>
      <c r="J27" s="27">
        <f t="shared" si="0"/>
        <v>0</v>
      </c>
      <c r="K27" s="27">
        <f t="shared" si="1"/>
        <v>35</v>
      </c>
      <c r="L27" s="28">
        <f t="shared" si="2"/>
        <v>0</v>
      </c>
      <c r="M27" s="28">
        <f t="shared" si="3"/>
        <v>51900</v>
      </c>
      <c r="N27" s="28">
        <f t="shared" si="4"/>
        <v>54000</v>
      </c>
      <c r="O27" s="28">
        <f t="shared" si="5"/>
        <v>2100</v>
      </c>
      <c r="P27" s="28" t="str">
        <f>IF(O27&lt;time_NORMS!E27,INT((time_NORMS!E27-O27+59)/60)*time_NORMS!F27,"0,00")</f>
        <v>0,00</v>
      </c>
      <c r="Q27" s="28">
        <f>IF(O27&gt;time_NORMS!E27,INT((O27-time_NORMS!E27)/60)*time_NORMS!G27,"0,00")</f>
        <v>50</v>
      </c>
      <c r="R27" s="30">
        <f t="shared" si="6"/>
        <v>0</v>
      </c>
      <c r="S27" s="31">
        <f t="shared" si="7"/>
        <v>0</v>
      </c>
      <c r="T27" s="29">
        <f t="shared" si="8"/>
        <v>50</v>
      </c>
      <c r="U27" s="34">
        <f t="shared" si="9"/>
        <v>50</v>
      </c>
    </row>
    <row r="28" spans="1:21" ht="12" customHeight="1">
      <c r="A28" s="23">
        <f>drivers_list!B28</f>
        <v>19</v>
      </c>
      <c r="B28" s="23" t="str">
        <f>drivers_list!C28</f>
        <v>Березенська Наталія</v>
      </c>
      <c r="C28" s="23" t="str">
        <f>drivers_list!E28</f>
        <v>Замерченко Ганна</v>
      </c>
      <c r="D28" s="131">
        <v>15</v>
      </c>
      <c r="E28" s="131">
        <v>7</v>
      </c>
      <c r="F28" s="132">
        <v>0</v>
      </c>
      <c r="G28" s="25">
        <v>15</v>
      </c>
      <c r="H28" s="25">
        <v>37</v>
      </c>
      <c r="I28" s="26">
        <v>0</v>
      </c>
      <c r="J28" s="27">
        <f t="shared" si="0"/>
        <v>0</v>
      </c>
      <c r="K28" s="27">
        <f t="shared" si="1"/>
        <v>30</v>
      </c>
      <c r="L28" s="28">
        <f t="shared" si="2"/>
        <v>0</v>
      </c>
      <c r="M28" s="28">
        <f t="shared" si="3"/>
        <v>54420</v>
      </c>
      <c r="N28" s="28">
        <f t="shared" si="4"/>
        <v>56220</v>
      </c>
      <c r="O28" s="28">
        <f t="shared" si="5"/>
        <v>1800</v>
      </c>
      <c r="P28" s="28" t="str">
        <f>IF(O28&lt;time_NORMS!E28,INT((time_NORMS!E28-O28+59)/60)*time_NORMS!F28,"0,00")</f>
        <v>0,00</v>
      </c>
      <c r="Q28" s="28" t="str">
        <f>IF(O28&gt;time_NORMS!E28,INT((O28-time_NORMS!E28)/60)*time_NORMS!G28,"0,00")</f>
        <v>0,00</v>
      </c>
      <c r="R28" s="30">
        <f t="shared" si="6"/>
        <v>0</v>
      </c>
      <c r="S28" s="31">
        <f t="shared" si="7"/>
        <v>0</v>
      </c>
      <c r="T28" s="29">
        <f t="shared" si="8"/>
        <v>0</v>
      </c>
      <c r="U28" s="34">
        <f t="shared" si="9"/>
        <v>0</v>
      </c>
    </row>
    <row r="29" spans="1:21" ht="12" customHeight="1">
      <c r="A29" s="23">
        <f>drivers_list!B29</f>
        <v>20</v>
      </c>
      <c r="B29" s="23" t="str">
        <f>drivers_list!C29</f>
        <v>Гома Аліна</v>
      </c>
      <c r="C29" s="23" t="str">
        <f>drivers_list!E29</f>
        <v>Скочеляс Катерина</v>
      </c>
      <c r="D29" s="131">
        <v>15</v>
      </c>
      <c r="E29" s="131">
        <v>16</v>
      </c>
      <c r="F29" s="132">
        <v>0</v>
      </c>
      <c r="G29" s="25">
        <v>16</v>
      </c>
      <c r="H29" s="25">
        <v>4</v>
      </c>
      <c r="I29" s="26">
        <v>0</v>
      </c>
      <c r="J29" s="27">
        <f t="shared" si="0"/>
        <v>0</v>
      </c>
      <c r="K29" s="27">
        <f t="shared" si="1"/>
        <v>48</v>
      </c>
      <c r="L29" s="28">
        <f t="shared" si="2"/>
        <v>0</v>
      </c>
      <c r="M29" s="28">
        <f t="shared" si="3"/>
        <v>54960</v>
      </c>
      <c r="N29" s="28">
        <f t="shared" si="4"/>
        <v>57840</v>
      </c>
      <c r="O29" s="28">
        <f t="shared" si="5"/>
        <v>2880</v>
      </c>
      <c r="P29" s="28" t="str">
        <f>IF(O29&lt;time_NORMS!E29,INT((time_NORMS!E29-O29+59)/60)*time_NORMS!F29,"0,00")</f>
        <v>0,00</v>
      </c>
      <c r="Q29" s="28">
        <f>IF(O29&gt;time_NORMS!E29,INT((O29-time_NORMS!E29)/60)*time_NORMS!G29,"0,00")</f>
        <v>180</v>
      </c>
      <c r="R29" s="30">
        <f t="shared" si="6"/>
        <v>0</v>
      </c>
      <c r="S29" s="31">
        <f t="shared" si="7"/>
        <v>3</v>
      </c>
      <c r="T29" s="29">
        <f t="shared" si="8"/>
        <v>0</v>
      </c>
      <c r="U29" s="34">
        <f t="shared" si="9"/>
        <v>180</v>
      </c>
    </row>
    <row r="30" spans="1:21" ht="12" customHeight="1">
      <c r="A30" s="23">
        <f>drivers_list!B30</f>
        <v>21</v>
      </c>
      <c r="B30" s="23" t="str">
        <f>drivers_list!C30</f>
        <v>Павлик Ирина</v>
      </c>
      <c r="C30" s="23" t="str">
        <f>drivers_list!E30</f>
        <v>Буряк Марина</v>
      </c>
      <c r="D30" s="131">
        <v>14</v>
      </c>
      <c r="E30" s="131">
        <v>56</v>
      </c>
      <c r="F30" s="132">
        <v>0</v>
      </c>
      <c r="G30" s="25">
        <v>15</v>
      </c>
      <c r="H30" s="25">
        <v>30</v>
      </c>
      <c r="I30" s="26">
        <v>0</v>
      </c>
      <c r="J30" s="27">
        <f t="shared" si="0"/>
        <v>0</v>
      </c>
      <c r="K30" s="27">
        <f t="shared" si="1"/>
        <v>34</v>
      </c>
      <c r="L30" s="28">
        <f t="shared" si="2"/>
        <v>0</v>
      </c>
      <c r="M30" s="28">
        <f t="shared" si="3"/>
        <v>53760</v>
      </c>
      <c r="N30" s="28">
        <f t="shared" si="4"/>
        <v>55800</v>
      </c>
      <c r="O30" s="28">
        <f t="shared" si="5"/>
        <v>2040</v>
      </c>
      <c r="P30" s="28" t="str">
        <f>IF(O30&lt;time_NORMS!E30,INT((time_NORMS!E30-O30+59)/60)*time_NORMS!F30,"0,00")</f>
        <v>0,00</v>
      </c>
      <c r="Q30" s="28">
        <f>IF(O30&gt;time_NORMS!E30,INT((O30-time_NORMS!E30)/60)*time_NORMS!G30,"0,00")</f>
        <v>40</v>
      </c>
      <c r="R30" s="30">
        <f t="shared" si="6"/>
        <v>0</v>
      </c>
      <c r="S30" s="31">
        <f t="shared" si="7"/>
        <v>0</v>
      </c>
      <c r="T30" s="29">
        <f t="shared" si="8"/>
        <v>40</v>
      </c>
      <c r="U30" s="34">
        <f t="shared" si="9"/>
        <v>40</v>
      </c>
    </row>
    <row r="31" spans="1:21" ht="12" customHeight="1">
      <c r="A31" s="23">
        <f>drivers_list!B31</f>
        <v>22</v>
      </c>
      <c r="B31" s="23" t="str">
        <f>drivers_list!C31</f>
        <v>Скопець Тетяна</v>
      </c>
      <c r="C31" s="23" t="str">
        <f>drivers_list!E31</f>
        <v>Ковальова Катерина</v>
      </c>
      <c r="D31" s="131">
        <v>14</v>
      </c>
      <c r="E31" s="131">
        <v>46</v>
      </c>
      <c r="F31" s="132">
        <v>0</v>
      </c>
      <c r="G31" s="25">
        <v>15</v>
      </c>
      <c r="H31" s="25">
        <v>16</v>
      </c>
      <c r="I31" s="26">
        <v>0</v>
      </c>
      <c r="J31" s="27">
        <f t="shared" si="0"/>
        <v>0</v>
      </c>
      <c r="K31" s="27">
        <f t="shared" si="1"/>
        <v>30</v>
      </c>
      <c r="L31" s="28">
        <f t="shared" si="2"/>
        <v>0</v>
      </c>
      <c r="M31" s="28">
        <f t="shared" si="3"/>
        <v>53160</v>
      </c>
      <c r="N31" s="28">
        <f t="shared" si="4"/>
        <v>54960</v>
      </c>
      <c r="O31" s="28">
        <f t="shared" si="5"/>
        <v>1800</v>
      </c>
      <c r="P31" s="28" t="str">
        <f>IF(O31&lt;time_NORMS!E31,INT((time_NORMS!E31-O31+59)/60)*time_NORMS!F31,"0,00")</f>
        <v>0,00</v>
      </c>
      <c r="Q31" s="28" t="str">
        <f>IF(O31&gt;time_NORMS!E31,INT((O31-time_NORMS!E31)/60)*time_NORMS!G31,"0,00")</f>
        <v>0,00</v>
      </c>
      <c r="R31" s="30">
        <f t="shared" si="6"/>
        <v>0</v>
      </c>
      <c r="S31" s="31">
        <f t="shared" si="7"/>
        <v>0</v>
      </c>
      <c r="T31" s="29">
        <f t="shared" si="8"/>
        <v>0</v>
      </c>
      <c r="U31" s="34">
        <f t="shared" si="9"/>
        <v>0</v>
      </c>
    </row>
    <row r="32" spans="1:21" ht="12" customHeight="1">
      <c r="A32" s="23">
        <f>drivers_list!B32</f>
        <v>23</v>
      </c>
      <c r="B32" s="23" t="str">
        <f>drivers_list!C32</f>
        <v>Загірська Катерина</v>
      </c>
      <c r="C32" s="23" t="str">
        <f>drivers_list!E32</f>
        <v>Музичук Анастасія</v>
      </c>
      <c r="D32" s="131">
        <v>15</v>
      </c>
      <c r="E32" s="131">
        <v>10</v>
      </c>
      <c r="F32" s="132">
        <v>0</v>
      </c>
      <c r="G32" s="25">
        <v>15</v>
      </c>
      <c r="H32" s="25">
        <v>42</v>
      </c>
      <c r="I32" s="26">
        <v>0</v>
      </c>
      <c r="J32" s="27">
        <f t="shared" si="0"/>
        <v>0</v>
      </c>
      <c r="K32" s="27">
        <f t="shared" si="1"/>
        <v>32</v>
      </c>
      <c r="L32" s="28">
        <f t="shared" si="2"/>
        <v>0</v>
      </c>
      <c r="M32" s="28">
        <f t="shared" si="3"/>
        <v>54600</v>
      </c>
      <c r="N32" s="28">
        <f t="shared" si="4"/>
        <v>56520</v>
      </c>
      <c r="O32" s="28">
        <f t="shared" si="5"/>
        <v>1920</v>
      </c>
      <c r="P32" s="28" t="str">
        <f>IF(O32&lt;time_NORMS!E32,INT((time_NORMS!E32-O32+59)/60)*time_NORMS!F32,"0,00")</f>
        <v>0,00</v>
      </c>
      <c r="Q32" s="28">
        <f>IF(O32&gt;time_NORMS!E32,INT((O32-time_NORMS!E32)/60)*time_NORMS!G32,"0,00")</f>
        <v>20</v>
      </c>
      <c r="R32" s="30">
        <f t="shared" si="6"/>
        <v>0</v>
      </c>
      <c r="S32" s="31">
        <f t="shared" si="7"/>
        <v>0</v>
      </c>
      <c r="T32" s="29">
        <f t="shared" si="8"/>
        <v>20</v>
      </c>
      <c r="U32" s="34">
        <f t="shared" si="9"/>
        <v>20</v>
      </c>
    </row>
    <row r="33" spans="1:22" ht="12" customHeight="1">
      <c r="A33" s="23">
        <f>drivers_list!B33</f>
        <v>24</v>
      </c>
      <c r="B33" s="23" t="str">
        <f>drivers_list!C33</f>
        <v>Пономаренко Олеся</v>
      </c>
      <c r="C33" s="23" t="str">
        <f>drivers_list!E33</f>
        <v>Редкач Олена</v>
      </c>
      <c r="D33" s="131">
        <v>14</v>
      </c>
      <c r="E33" s="131">
        <v>59</v>
      </c>
      <c r="F33" s="132">
        <v>0</v>
      </c>
      <c r="G33" s="25">
        <v>15</v>
      </c>
      <c r="H33" s="25">
        <v>29</v>
      </c>
      <c r="I33" s="26">
        <v>0</v>
      </c>
      <c r="J33" s="27">
        <f t="shared" si="0"/>
        <v>0</v>
      </c>
      <c r="K33" s="27">
        <f t="shared" si="1"/>
        <v>30</v>
      </c>
      <c r="L33" s="28">
        <f t="shared" si="2"/>
        <v>0</v>
      </c>
      <c r="M33" s="28">
        <f t="shared" si="3"/>
        <v>53940</v>
      </c>
      <c r="N33" s="28">
        <f t="shared" si="4"/>
        <v>55740</v>
      </c>
      <c r="O33" s="28">
        <f t="shared" si="5"/>
        <v>1800</v>
      </c>
      <c r="P33" s="28" t="str">
        <f>IF(O33&lt;time_NORMS!E33,INT((time_NORMS!E33-O33+59)/60)*time_NORMS!F33,"0,00")</f>
        <v>0,00</v>
      </c>
      <c r="Q33" s="28" t="str">
        <f>IF(O33&gt;time_NORMS!E33,INT((O33-time_NORMS!E33)/60)*time_NORMS!G33,"0,00")</f>
        <v>0,00</v>
      </c>
      <c r="R33" s="30">
        <f t="shared" si="6"/>
        <v>0</v>
      </c>
      <c r="S33" s="31">
        <f t="shared" si="7"/>
        <v>0</v>
      </c>
      <c r="T33" s="29">
        <f t="shared" si="8"/>
        <v>0</v>
      </c>
      <c r="U33" s="34">
        <f t="shared" si="9"/>
        <v>0</v>
      </c>
    </row>
    <row r="34" spans="1:22" ht="12" customHeight="1">
      <c r="A34" s="23">
        <f>drivers_list!B34</f>
        <v>25</v>
      </c>
      <c r="B34" s="23" t="str">
        <f>drivers_list!C34</f>
        <v>Пехтєрова Крістіна</v>
      </c>
      <c r="C34" s="23" t="str">
        <f>drivers_list!E34</f>
        <v>Чернишенко Юлия</v>
      </c>
      <c r="D34" s="131">
        <v>15</v>
      </c>
      <c r="E34" s="131">
        <v>35</v>
      </c>
      <c r="F34" s="132">
        <v>0</v>
      </c>
      <c r="G34" s="25">
        <v>16</v>
      </c>
      <c r="H34" s="25">
        <v>10</v>
      </c>
      <c r="I34" s="26">
        <v>0</v>
      </c>
      <c r="J34" s="27">
        <f t="shared" si="0"/>
        <v>0</v>
      </c>
      <c r="K34" s="27">
        <f t="shared" si="1"/>
        <v>35</v>
      </c>
      <c r="L34" s="28">
        <f t="shared" si="2"/>
        <v>0</v>
      </c>
      <c r="M34" s="28">
        <f t="shared" si="3"/>
        <v>56100</v>
      </c>
      <c r="N34" s="28">
        <f t="shared" si="4"/>
        <v>58200</v>
      </c>
      <c r="O34" s="28">
        <f t="shared" si="5"/>
        <v>2100</v>
      </c>
      <c r="P34" s="28" t="str">
        <f>IF(O34&lt;time_NORMS!E34,INT((time_NORMS!E34-O34+59)/60)*time_NORMS!F34,"0,00")</f>
        <v>0,00</v>
      </c>
      <c r="Q34" s="28">
        <f>IF(O34&gt;time_NORMS!E34,INT((O34-time_NORMS!E34)/60)*time_NORMS!G34,"0,00")</f>
        <v>50</v>
      </c>
      <c r="R34" s="30">
        <f t="shared" si="6"/>
        <v>0</v>
      </c>
      <c r="S34" s="31">
        <f t="shared" si="7"/>
        <v>0</v>
      </c>
      <c r="T34" s="29">
        <f t="shared" si="8"/>
        <v>50</v>
      </c>
      <c r="U34" s="34">
        <f t="shared" si="9"/>
        <v>50</v>
      </c>
    </row>
    <row r="35" spans="1:22" ht="12" customHeight="1">
      <c r="A35" s="23">
        <f>drivers_list!B35</f>
        <v>27</v>
      </c>
      <c r="B35" s="23" t="str">
        <f>drivers_list!C35</f>
        <v>Прийменко Ірина</v>
      </c>
      <c r="C35" s="23" t="str">
        <f>drivers_list!E35</f>
        <v xml:space="preserve">Січкар Ірина </v>
      </c>
      <c r="D35" s="131">
        <v>15</v>
      </c>
      <c r="E35" s="131">
        <v>2</v>
      </c>
      <c r="F35" s="132">
        <v>0</v>
      </c>
      <c r="G35" s="25">
        <v>15</v>
      </c>
      <c r="H35" s="25">
        <v>35</v>
      </c>
      <c r="I35" s="26">
        <v>0</v>
      </c>
      <c r="J35" s="27">
        <f t="shared" si="0"/>
        <v>0</v>
      </c>
      <c r="K35" s="27">
        <f t="shared" si="1"/>
        <v>33</v>
      </c>
      <c r="L35" s="28">
        <f t="shared" si="2"/>
        <v>0</v>
      </c>
      <c r="M35" s="28">
        <f t="shared" si="3"/>
        <v>54120</v>
      </c>
      <c r="N35" s="28">
        <f t="shared" si="4"/>
        <v>56100</v>
      </c>
      <c r="O35" s="28">
        <f t="shared" si="5"/>
        <v>1980</v>
      </c>
      <c r="P35" s="28" t="str">
        <f>IF(O35&lt;time_NORMS!E35,INT((time_NORMS!E35-O35+59)/60)*time_NORMS!F35,"0,00")</f>
        <v>0,00</v>
      </c>
      <c r="Q35" s="28">
        <f>IF(O35&gt;time_NORMS!E35,INT((O35-time_NORMS!E35)/60)*time_NORMS!G35,"0,00")</f>
        <v>30</v>
      </c>
      <c r="R35" s="30">
        <f t="shared" si="6"/>
        <v>0</v>
      </c>
      <c r="S35" s="31">
        <f t="shared" si="7"/>
        <v>0</v>
      </c>
      <c r="T35" s="29">
        <f t="shared" si="8"/>
        <v>30</v>
      </c>
      <c r="U35" s="34">
        <f t="shared" si="9"/>
        <v>30</v>
      </c>
    </row>
    <row r="36" spans="1:22" ht="12" customHeight="1">
      <c r="A36" s="23">
        <f>drivers_list!B36</f>
        <v>28</v>
      </c>
      <c r="B36" s="23" t="str">
        <f>drivers_list!C36</f>
        <v>Яременко Антоніна</v>
      </c>
      <c r="C36" s="23" t="str">
        <f>drivers_list!E36</f>
        <v>Костогриз Світлана</v>
      </c>
      <c r="D36" s="131">
        <v>14</v>
      </c>
      <c r="E36" s="131">
        <v>53</v>
      </c>
      <c r="F36" s="132">
        <v>0</v>
      </c>
      <c r="G36" s="25">
        <v>15</v>
      </c>
      <c r="H36" s="25">
        <v>23</v>
      </c>
      <c r="I36" s="26">
        <v>0</v>
      </c>
      <c r="J36" s="27">
        <f t="shared" si="0"/>
        <v>0</v>
      </c>
      <c r="K36" s="27">
        <f t="shared" si="1"/>
        <v>30</v>
      </c>
      <c r="L36" s="28">
        <f t="shared" si="2"/>
        <v>0</v>
      </c>
      <c r="M36" s="28">
        <f t="shared" si="3"/>
        <v>53580</v>
      </c>
      <c r="N36" s="28">
        <f t="shared" si="4"/>
        <v>55380</v>
      </c>
      <c r="O36" s="28">
        <f t="shared" si="5"/>
        <v>1800</v>
      </c>
      <c r="P36" s="28" t="str">
        <f>IF(O36&lt;time_NORMS!E36,INT((time_NORMS!E36-O36+59)/60)*time_NORMS!F36,"0,00")</f>
        <v>0,00</v>
      </c>
      <c r="Q36" s="28" t="str">
        <f>IF(O36&gt;time_NORMS!E36,INT((O36-time_NORMS!E36)/60)*time_NORMS!G36,"0,00")</f>
        <v>0,00</v>
      </c>
      <c r="R36" s="30">
        <f t="shared" si="6"/>
        <v>0</v>
      </c>
      <c r="S36" s="31">
        <f t="shared" si="7"/>
        <v>0</v>
      </c>
      <c r="T36" s="29">
        <f t="shared" si="8"/>
        <v>0</v>
      </c>
      <c r="U36" s="34">
        <f t="shared" si="9"/>
        <v>0</v>
      </c>
    </row>
    <row r="37" spans="1:22" ht="12" customHeight="1">
      <c r="A37" s="23">
        <f>drivers_list!B37</f>
        <v>29</v>
      </c>
      <c r="B37" s="23" t="str">
        <f>drivers_list!C37</f>
        <v>Шатіло Олена</v>
      </c>
      <c r="C37" s="23" t="str">
        <f>drivers_list!E37</f>
        <v>Кирилюк Ольга</v>
      </c>
      <c r="D37" s="131">
        <v>15</v>
      </c>
      <c r="E37" s="131">
        <v>30</v>
      </c>
      <c r="F37" s="132">
        <v>0</v>
      </c>
      <c r="G37" s="25">
        <v>16</v>
      </c>
      <c r="H37" s="25">
        <v>3</v>
      </c>
      <c r="I37" s="26">
        <v>0</v>
      </c>
      <c r="J37" s="27">
        <f t="shared" si="0"/>
        <v>0</v>
      </c>
      <c r="K37" s="27">
        <f t="shared" si="1"/>
        <v>33</v>
      </c>
      <c r="L37" s="28">
        <f t="shared" si="2"/>
        <v>0</v>
      </c>
      <c r="M37" s="28">
        <f t="shared" si="3"/>
        <v>55800</v>
      </c>
      <c r="N37" s="28">
        <f t="shared" si="4"/>
        <v>57780</v>
      </c>
      <c r="O37" s="28">
        <f t="shared" si="5"/>
        <v>1980</v>
      </c>
      <c r="P37" s="28" t="str">
        <f>IF(O37&lt;time_NORMS!E37,INT((time_NORMS!E37-O37+59)/60)*time_NORMS!F37,"0,00")</f>
        <v>0,00</v>
      </c>
      <c r="Q37" s="28">
        <f>IF(O37&gt;time_NORMS!E37,INT((O37-time_NORMS!E37)/60)*time_NORMS!G37,"0,00")</f>
        <v>30</v>
      </c>
      <c r="R37" s="30">
        <f t="shared" si="6"/>
        <v>0</v>
      </c>
      <c r="S37" s="31">
        <f t="shared" si="7"/>
        <v>0</v>
      </c>
      <c r="T37" s="29">
        <f t="shared" si="8"/>
        <v>30</v>
      </c>
      <c r="U37" s="34">
        <f t="shared" si="9"/>
        <v>30</v>
      </c>
    </row>
    <row r="38" spans="1:22" ht="12" customHeight="1">
      <c r="A38" s="100">
        <f>drivers_list!B38</f>
        <v>33</v>
      </c>
      <c r="B38" s="100" t="str">
        <f>drivers_list!C38</f>
        <v xml:space="preserve">Анна VIPER </v>
      </c>
      <c r="C38" s="100" t="str">
        <f>drivers_list!E38</f>
        <v>Елена KILLER</v>
      </c>
      <c r="D38" s="133">
        <v>15</v>
      </c>
      <c r="E38" s="133">
        <v>12</v>
      </c>
      <c r="F38" s="134">
        <v>0</v>
      </c>
      <c r="G38" s="102">
        <v>15</v>
      </c>
      <c r="H38" s="102">
        <v>42</v>
      </c>
      <c r="I38" s="103">
        <v>0</v>
      </c>
      <c r="J38" s="104">
        <f t="shared" si="0"/>
        <v>0</v>
      </c>
      <c r="K38" s="104">
        <f t="shared" si="1"/>
        <v>30</v>
      </c>
      <c r="L38" s="105">
        <f t="shared" si="2"/>
        <v>0</v>
      </c>
      <c r="M38" s="105">
        <f t="shared" si="3"/>
        <v>54720</v>
      </c>
      <c r="N38" s="105">
        <f t="shared" si="4"/>
        <v>56520</v>
      </c>
      <c r="O38" s="105">
        <f t="shared" si="5"/>
        <v>1800</v>
      </c>
      <c r="P38" s="105" t="str">
        <f>IF(O38&lt;time_NORMS!E38,INT((time_NORMS!E38-O38+59)/60)*time_NORMS!F38,"0,00")</f>
        <v>0,00</v>
      </c>
      <c r="Q38" s="105" t="str">
        <f>IF(O38&gt;time_NORMS!E38,INT((O38-time_NORMS!E38)/60)*time_NORMS!G38,"0,00")</f>
        <v>0,00</v>
      </c>
      <c r="R38" s="107">
        <f t="shared" si="6"/>
        <v>0</v>
      </c>
      <c r="S38" s="108">
        <f t="shared" si="7"/>
        <v>0</v>
      </c>
      <c r="T38" s="106">
        <f t="shared" si="8"/>
        <v>0</v>
      </c>
      <c r="U38" s="109">
        <f t="shared" si="9"/>
        <v>0</v>
      </c>
    </row>
    <row r="39" spans="1:22" ht="12" customHeight="1">
      <c r="A39" s="110"/>
      <c r="B39" s="110"/>
      <c r="C39" s="110"/>
      <c r="D39" s="111"/>
      <c r="E39" s="111"/>
      <c r="F39" s="112"/>
      <c r="G39" s="111"/>
      <c r="H39" s="111"/>
      <c r="I39" s="112"/>
      <c r="J39" s="111"/>
      <c r="K39" s="111"/>
      <c r="L39" s="112"/>
      <c r="M39" s="112"/>
      <c r="N39" s="112"/>
      <c r="O39" s="112"/>
      <c r="P39" s="112"/>
      <c r="Q39" s="112"/>
      <c r="R39" s="113"/>
      <c r="S39" s="113"/>
      <c r="T39" s="112"/>
      <c r="U39" s="112"/>
      <c r="V39" s="114"/>
    </row>
    <row r="40" spans="1:22" ht="12" customHeight="1">
      <c r="A40" s="110"/>
      <c r="B40" s="110"/>
      <c r="C40" s="110"/>
      <c r="D40" s="111"/>
      <c r="E40" s="111"/>
      <c r="F40" s="112"/>
      <c r="G40" s="111"/>
      <c r="H40" s="111"/>
      <c r="I40" s="112"/>
      <c r="J40" s="111"/>
      <c r="K40" s="111"/>
      <c r="L40" s="112"/>
      <c r="M40" s="112"/>
      <c r="N40" s="112"/>
      <c r="O40" s="112"/>
      <c r="P40" s="112"/>
      <c r="Q40" s="112"/>
      <c r="R40" s="113"/>
      <c r="S40" s="113"/>
      <c r="T40" s="112"/>
      <c r="U40" s="112"/>
      <c r="V40" s="114"/>
    </row>
    <row r="41" spans="1:22" ht="12" customHeight="1">
      <c r="A41" s="110"/>
      <c r="B41" s="110"/>
      <c r="C41" s="110"/>
      <c r="D41" s="111"/>
      <c r="E41" s="111"/>
      <c r="F41" s="112"/>
      <c r="G41" s="111"/>
      <c r="H41" s="111"/>
      <c r="I41" s="112"/>
      <c r="J41" s="111"/>
      <c r="K41" s="111"/>
      <c r="L41" s="112"/>
      <c r="M41" s="112"/>
      <c r="N41" s="112"/>
      <c r="O41" s="112"/>
      <c r="P41" s="112"/>
      <c r="Q41" s="112"/>
      <c r="R41" s="113"/>
      <c r="S41" s="113"/>
      <c r="T41" s="112"/>
      <c r="U41" s="112"/>
      <c r="V41" s="114"/>
    </row>
    <row r="42" spans="1:22" ht="12" customHeight="1">
      <c r="A42" s="110"/>
      <c r="B42" s="110"/>
      <c r="C42" s="110"/>
      <c r="D42" s="111"/>
      <c r="E42" s="111"/>
      <c r="F42" s="112"/>
      <c r="G42" s="111"/>
      <c r="H42" s="111"/>
      <c r="I42" s="112"/>
      <c r="J42" s="111"/>
      <c r="K42" s="111"/>
      <c r="L42" s="112"/>
      <c r="M42" s="112"/>
      <c r="N42" s="112"/>
      <c r="O42" s="112"/>
      <c r="P42" s="112"/>
      <c r="Q42" s="112"/>
      <c r="R42" s="113"/>
      <c r="S42" s="113"/>
      <c r="T42" s="112"/>
      <c r="U42" s="112"/>
      <c r="V42" s="114"/>
    </row>
    <row r="43" spans="1:22" ht="12" customHeight="1">
      <c r="A43" s="110"/>
      <c r="B43" s="110"/>
      <c r="C43" s="110"/>
      <c r="D43" s="111"/>
      <c r="E43" s="111"/>
      <c r="F43" s="112"/>
      <c r="G43" s="111"/>
      <c r="H43" s="111"/>
      <c r="I43" s="112"/>
      <c r="J43" s="111"/>
      <c r="K43" s="111"/>
      <c r="L43" s="112"/>
      <c r="M43" s="112"/>
      <c r="N43" s="112"/>
      <c r="O43" s="112"/>
      <c r="P43" s="112"/>
      <c r="Q43" s="112"/>
      <c r="R43" s="113"/>
      <c r="S43" s="113"/>
      <c r="T43" s="112"/>
      <c r="U43" s="112"/>
      <c r="V43" s="114"/>
    </row>
    <row r="44" spans="1:22" ht="12" customHeight="1">
      <c r="A44" s="110"/>
      <c r="B44" s="110"/>
      <c r="C44" s="110"/>
      <c r="D44" s="111"/>
      <c r="E44" s="111"/>
      <c r="F44" s="112"/>
      <c r="G44" s="111"/>
      <c r="H44" s="111"/>
      <c r="I44" s="112"/>
      <c r="J44" s="111"/>
      <c r="K44" s="111"/>
      <c r="L44" s="112"/>
      <c r="M44" s="112"/>
      <c r="N44" s="112"/>
      <c r="O44" s="112"/>
      <c r="P44" s="112"/>
      <c r="Q44" s="112"/>
      <c r="R44" s="113"/>
      <c r="S44" s="113"/>
      <c r="T44" s="112"/>
      <c r="U44" s="112"/>
      <c r="V44" s="114"/>
    </row>
    <row r="45" spans="1:22" ht="12" customHeight="1">
      <c r="A45" s="110"/>
      <c r="B45" s="110"/>
      <c r="C45" s="110"/>
      <c r="D45" s="111"/>
      <c r="E45" s="111"/>
      <c r="F45" s="112"/>
      <c r="G45" s="111"/>
      <c r="H45" s="111"/>
      <c r="I45" s="112"/>
      <c r="J45" s="111"/>
      <c r="K45" s="111"/>
      <c r="L45" s="112"/>
      <c r="M45" s="112"/>
      <c r="N45" s="112"/>
      <c r="O45" s="112"/>
      <c r="P45" s="112"/>
      <c r="Q45" s="112"/>
      <c r="R45" s="113"/>
      <c r="S45" s="113"/>
      <c r="T45" s="112"/>
      <c r="U45" s="112"/>
      <c r="V45" s="114"/>
    </row>
    <row r="46" spans="1:2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M47"/>
  <sheetViews>
    <sheetView topLeftCell="A14" workbookViewId="0">
      <selection activeCell="D39" sqref="D39"/>
    </sheetView>
  </sheetViews>
  <sheetFormatPr defaultRowHeight="15"/>
  <cols>
    <col min="1" max="1" width="4.140625" customWidth="1"/>
    <col min="2" max="2" width="16.42578125" hidden="1" customWidth="1"/>
    <col min="3" max="3" width="15.85546875" hidden="1" customWidth="1"/>
    <col min="4" max="4" width="6.140625" customWidth="1"/>
    <col min="5" max="6" width="6.5703125" customWidth="1"/>
    <col min="7" max="7" width="4.85546875" customWidth="1"/>
    <col min="8" max="8" width="7.85546875" customWidth="1"/>
    <col min="9" max="9" width="4.140625" customWidth="1"/>
    <col min="10" max="10" width="6.42578125" customWidth="1"/>
    <col min="11" max="11" width="6.5703125" customWidth="1"/>
    <col min="12" max="12" width="9.85546875" customWidth="1"/>
  </cols>
  <sheetData>
    <row r="8" spans="1:12">
      <c r="A8" s="14"/>
      <c r="B8" s="14"/>
      <c r="C8" s="14"/>
      <c r="D8" s="39" t="s">
        <v>33</v>
      </c>
      <c r="E8" s="39"/>
      <c r="F8" s="39"/>
      <c r="G8" s="39"/>
      <c r="H8" s="14"/>
    </row>
    <row r="9" spans="1:12">
      <c r="A9" s="14"/>
      <c r="B9" s="14"/>
      <c r="C9" s="14"/>
      <c r="D9" s="14"/>
      <c r="E9" s="14" t="s">
        <v>39</v>
      </c>
      <c r="F9" s="14"/>
      <c r="G9" s="14"/>
      <c r="H9" s="14"/>
      <c r="I9" t="s">
        <v>43</v>
      </c>
      <c r="K9" t="s">
        <v>46</v>
      </c>
    </row>
    <row r="10" spans="1:12" ht="23.25">
      <c r="A10" s="18" t="s">
        <v>6</v>
      </c>
      <c r="B10" s="19" t="s">
        <v>7</v>
      </c>
      <c r="C10" s="19" t="s">
        <v>8</v>
      </c>
      <c r="D10" s="21" t="s">
        <v>34</v>
      </c>
      <c r="E10" s="47" t="s">
        <v>40</v>
      </c>
      <c r="F10" s="47" t="s">
        <v>41</v>
      </c>
      <c r="G10" s="47" t="s">
        <v>42</v>
      </c>
      <c r="H10" s="20" t="s">
        <v>14</v>
      </c>
      <c r="I10" s="47" t="s">
        <v>44</v>
      </c>
      <c r="J10" s="49" t="s">
        <v>34</v>
      </c>
      <c r="K10" s="71">
        <f>MAX(J11:J45)</f>
        <v>105.5</v>
      </c>
      <c r="L10" s="48" t="s">
        <v>45</v>
      </c>
    </row>
    <row r="11" spans="1:12" ht="12" customHeight="1">
      <c r="A11" s="23">
        <f>drivers_list!B11</f>
        <v>1</v>
      </c>
      <c r="B11" s="23" t="str">
        <f>drivers_list!C11</f>
        <v>Савченко-Шагінян Тетяна</v>
      </c>
      <c r="C11" s="23" t="str">
        <f>drivers_list!E11</f>
        <v xml:space="preserve">Єпіфанова Ганна </v>
      </c>
      <c r="D11" s="24">
        <v>45.15</v>
      </c>
      <c r="E11" s="25">
        <v>0</v>
      </c>
      <c r="F11" s="25">
        <v>0</v>
      </c>
      <c r="G11" s="25">
        <v>0</v>
      </c>
      <c r="H11" s="28">
        <f>SUM(D11,5*E11,5*F11,5*G11)</f>
        <v>45.15</v>
      </c>
      <c r="I11" s="56">
        <v>0</v>
      </c>
      <c r="J11" s="50">
        <f>H11-H11*I11</f>
        <v>45.15</v>
      </c>
      <c r="K11" s="50">
        <f>K10</f>
        <v>105.5</v>
      </c>
      <c r="L11" s="50">
        <f>IF(I11,K10*1.1,J11)</f>
        <v>45.15</v>
      </c>
    </row>
    <row r="12" spans="1:12" ht="12" customHeight="1">
      <c r="A12" s="23">
        <f>drivers_list!B12</f>
        <v>2</v>
      </c>
      <c r="B12" s="23" t="str">
        <f>drivers_list!C12</f>
        <v>Дудар Любов</v>
      </c>
      <c r="C12" s="23" t="str">
        <f>drivers_list!E12</f>
        <v>Гальвес Ірина</v>
      </c>
      <c r="D12" s="24">
        <v>0</v>
      </c>
      <c r="E12" s="25">
        <v>0</v>
      </c>
      <c r="F12" s="25">
        <v>0</v>
      </c>
      <c r="G12" s="25">
        <v>0</v>
      </c>
      <c r="H12" s="28">
        <f t="shared" ref="H12:H38" si="0">SUM(D12,5*E12,5*F12,5*G12)</f>
        <v>0</v>
      </c>
      <c r="I12" s="56">
        <v>1</v>
      </c>
      <c r="J12" s="50">
        <f t="shared" ref="J12:J38" si="1">H12-H12*I12</f>
        <v>0</v>
      </c>
      <c r="K12" s="50">
        <f t="shared" ref="K12:K38" si="2">K11</f>
        <v>105.5</v>
      </c>
      <c r="L12" s="50">
        <f t="shared" ref="L12:L38" si="3">IF(I12,K11*1.1,J12)</f>
        <v>116.05000000000001</v>
      </c>
    </row>
    <row r="13" spans="1:12" ht="12" customHeight="1">
      <c r="A13" s="23">
        <f>drivers_list!B13</f>
        <v>3</v>
      </c>
      <c r="B13" s="23" t="str">
        <f>drivers_list!C13</f>
        <v>Кяниця Марина</v>
      </c>
      <c r="C13" s="23" t="str">
        <f>drivers_list!E13</f>
        <v>Анісімова  Яна</v>
      </c>
      <c r="D13" s="24">
        <v>41.91</v>
      </c>
      <c r="E13" s="25">
        <v>0</v>
      </c>
      <c r="F13" s="25">
        <v>0</v>
      </c>
      <c r="G13" s="25">
        <v>0</v>
      </c>
      <c r="H13" s="28">
        <f t="shared" si="0"/>
        <v>41.91</v>
      </c>
      <c r="I13" s="56">
        <v>0</v>
      </c>
      <c r="J13" s="50">
        <f t="shared" si="1"/>
        <v>41.91</v>
      </c>
      <c r="K13" s="50">
        <f t="shared" si="2"/>
        <v>105.5</v>
      </c>
      <c r="L13" s="50">
        <f t="shared" si="3"/>
        <v>41.91</v>
      </c>
    </row>
    <row r="14" spans="1:12" ht="12" customHeight="1">
      <c r="A14" s="23">
        <f>drivers_list!B14</f>
        <v>4</v>
      </c>
      <c r="B14" s="23" t="str">
        <f>drivers_list!C14</f>
        <v>Сорокіна Валерія</v>
      </c>
      <c r="C14" s="23" t="str">
        <f>drivers_list!E14</f>
        <v>Радуцька Людмила</v>
      </c>
      <c r="D14" s="24">
        <v>35.43</v>
      </c>
      <c r="E14" s="25">
        <v>0</v>
      </c>
      <c r="F14" s="25">
        <v>0</v>
      </c>
      <c r="G14" s="25">
        <v>0</v>
      </c>
      <c r="H14" s="28">
        <f t="shared" si="0"/>
        <v>35.43</v>
      </c>
      <c r="I14" s="56">
        <v>0</v>
      </c>
      <c r="J14" s="50">
        <f t="shared" si="1"/>
        <v>35.43</v>
      </c>
      <c r="K14" s="50">
        <f t="shared" si="2"/>
        <v>105.5</v>
      </c>
      <c r="L14" s="50">
        <f t="shared" si="3"/>
        <v>35.43</v>
      </c>
    </row>
    <row r="15" spans="1:12" ht="12" customHeight="1">
      <c r="A15" s="23">
        <f>drivers_list!B15</f>
        <v>5</v>
      </c>
      <c r="B15" s="23" t="str">
        <f>drivers_list!C15</f>
        <v>Левіщенко Валерія</v>
      </c>
      <c r="C15" s="23" t="str">
        <f>drivers_list!E15</f>
        <v>Хмель Сніжана</v>
      </c>
      <c r="D15" s="24">
        <v>0</v>
      </c>
      <c r="E15" s="25">
        <v>0</v>
      </c>
      <c r="F15" s="25">
        <v>0</v>
      </c>
      <c r="G15" s="25">
        <v>0</v>
      </c>
      <c r="H15" s="28">
        <f t="shared" si="0"/>
        <v>0</v>
      </c>
      <c r="I15" s="56">
        <v>1</v>
      </c>
      <c r="J15" s="50">
        <f t="shared" si="1"/>
        <v>0</v>
      </c>
      <c r="K15" s="50">
        <f t="shared" si="2"/>
        <v>105.5</v>
      </c>
      <c r="L15" s="50">
        <f t="shared" si="3"/>
        <v>116.05000000000001</v>
      </c>
    </row>
    <row r="16" spans="1:12" ht="12" customHeight="1">
      <c r="A16" s="23">
        <f>drivers_list!B16</f>
        <v>6</v>
      </c>
      <c r="B16" s="23" t="str">
        <f>drivers_list!C16</f>
        <v xml:space="preserve">Коливайло Юлія </v>
      </c>
      <c r="C16" s="23" t="str">
        <f>drivers_list!E16</f>
        <v xml:space="preserve">  Панченко Єлизавета</v>
      </c>
      <c r="D16" s="24">
        <v>44</v>
      </c>
      <c r="E16" s="25">
        <v>0</v>
      </c>
      <c r="F16" s="25">
        <v>0</v>
      </c>
      <c r="G16" s="25">
        <v>0</v>
      </c>
      <c r="H16" s="28">
        <f t="shared" si="0"/>
        <v>44</v>
      </c>
      <c r="I16" s="56">
        <v>0</v>
      </c>
      <c r="J16" s="50">
        <f t="shared" si="1"/>
        <v>44</v>
      </c>
      <c r="K16" s="50">
        <f t="shared" si="2"/>
        <v>105.5</v>
      </c>
      <c r="L16" s="50">
        <f t="shared" si="3"/>
        <v>44</v>
      </c>
    </row>
    <row r="17" spans="1:12" ht="12" customHeight="1">
      <c r="A17" s="23">
        <f>drivers_list!B17</f>
        <v>7</v>
      </c>
      <c r="B17" s="23" t="str">
        <f>drivers_list!C17</f>
        <v xml:space="preserve">Утченко Христина </v>
      </c>
      <c r="C17" s="23" t="str">
        <f>drivers_list!E17</f>
        <v>Полякова Валентина</v>
      </c>
      <c r="D17" s="24">
        <v>38.369999999999997</v>
      </c>
      <c r="E17" s="25">
        <v>0</v>
      </c>
      <c r="F17" s="25">
        <v>0</v>
      </c>
      <c r="G17" s="25">
        <v>0</v>
      </c>
      <c r="H17" s="28">
        <f t="shared" si="0"/>
        <v>38.369999999999997</v>
      </c>
      <c r="I17" s="56">
        <v>0</v>
      </c>
      <c r="J17" s="50">
        <f t="shared" si="1"/>
        <v>38.369999999999997</v>
      </c>
      <c r="K17" s="50">
        <f t="shared" si="2"/>
        <v>105.5</v>
      </c>
      <c r="L17" s="50">
        <f t="shared" si="3"/>
        <v>38.369999999999997</v>
      </c>
    </row>
    <row r="18" spans="1:12" ht="12" customHeight="1">
      <c r="A18" s="23">
        <f>drivers_list!B18</f>
        <v>8</v>
      </c>
      <c r="B18" s="23" t="str">
        <f>drivers_list!C18</f>
        <v>Карнаухова Анна</v>
      </c>
      <c r="C18" s="23" t="str">
        <f>drivers_list!E18</f>
        <v>Дробот Лариса</v>
      </c>
      <c r="D18" s="24">
        <v>38.909999999999997</v>
      </c>
      <c r="E18" s="25">
        <v>0</v>
      </c>
      <c r="F18" s="25">
        <v>0</v>
      </c>
      <c r="G18" s="25">
        <v>0</v>
      </c>
      <c r="H18" s="28">
        <f t="shared" si="0"/>
        <v>38.909999999999997</v>
      </c>
      <c r="I18" s="56">
        <v>0</v>
      </c>
      <c r="J18" s="50">
        <f t="shared" si="1"/>
        <v>38.909999999999997</v>
      </c>
      <c r="K18" s="50">
        <f t="shared" si="2"/>
        <v>105.5</v>
      </c>
      <c r="L18" s="50">
        <f t="shared" si="3"/>
        <v>38.909999999999997</v>
      </c>
    </row>
    <row r="19" spans="1:12" ht="12" customHeight="1">
      <c r="A19" s="23">
        <f>drivers_list!B19</f>
        <v>9</v>
      </c>
      <c r="B19" s="23" t="str">
        <f>drivers_list!C19</f>
        <v xml:space="preserve">Симонова Ірина </v>
      </c>
      <c r="C19" s="23" t="str">
        <f>drivers_list!E19</f>
        <v>Базилєва Дар`я</v>
      </c>
      <c r="D19" s="24">
        <v>40.369999999999997</v>
      </c>
      <c r="E19" s="25">
        <v>0</v>
      </c>
      <c r="F19" s="25">
        <v>0</v>
      </c>
      <c r="G19" s="25">
        <v>0</v>
      </c>
      <c r="H19" s="28">
        <f t="shared" si="0"/>
        <v>40.369999999999997</v>
      </c>
      <c r="I19" s="56">
        <v>0</v>
      </c>
      <c r="J19" s="50">
        <f t="shared" si="1"/>
        <v>40.369999999999997</v>
      </c>
      <c r="K19" s="50">
        <f t="shared" si="2"/>
        <v>105.5</v>
      </c>
      <c r="L19" s="50">
        <f t="shared" si="3"/>
        <v>40.369999999999997</v>
      </c>
    </row>
    <row r="20" spans="1:12" ht="12" customHeight="1">
      <c r="A20" s="23">
        <f>drivers_list!B20</f>
        <v>10</v>
      </c>
      <c r="B20" s="23" t="str">
        <f>drivers_list!C20</f>
        <v>Постановська Ірина</v>
      </c>
      <c r="C20" s="23" t="str">
        <f>drivers_list!E20</f>
        <v xml:space="preserve"> Ясь Тетяна</v>
      </c>
      <c r="D20" s="24">
        <v>43.93</v>
      </c>
      <c r="E20" s="25">
        <v>0</v>
      </c>
      <c r="F20" s="25">
        <v>0</v>
      </c>
      <c r="G20" s="25">
        <v>0</v>
      </c>
      <c r="H20" s="28">
        <f t="shared" si="0"/>
        <v>43.93</v>
      </c>
      <c r="I20" s="56">
        <v>0</v>
      </c>
      <c r="J20" s="50">
        <f t="shared" si="1"/>
        <v>43.93</v>
      </c>
      <c r="K20" s="50">
        <f t="shared" si="2"/>
        <v>105.5</v>
      </c>
      <c r="L20" s="50">
        <f t="shared" si="3"/>
        <v>43.93</v>
      </c>
    </row>
    <row r="21" spans="1:12" ht="12" customHeight="1">
      <c r="A21" s="23">
        <f>drivers_list!B21</f>
        <v>11</v>
      </c>
      <c r="B21" s="23" t="str">
        <f>drivers_list!C21</f>
        <v>"ЛЕСЯ" Ларион Олеся</v>
      </c>
      <c r="C21" s="23" t="str">
        <f>drivers_list!E21</f>
        <v>ROXY Сергіїва Роксолана</v>
      </c>
      <c r="D21" s="24">
        <v>37.53</v>
      </c>
      <c r="E21" s="25">
        <v>0</v>
      </c>
      <c r="F21" s="25">
        <v>0</v>
      </c>
      <c r="G21" s="25">
        <v>0</v>
      </c>
      <c r="H21" s="28">
        <f t="shared" si="0"/>
        <v>37.53</v>
      </c>
      <c r="I21" s="56">
        <v>0</v>
      </c>
      <c r="J21" s="50">
        <f t="shared" si="1"/>
        <v>37.53</v>
      </c>
      <c r="K21" s="50">
        <f t="shared" si="2"/>
        <v>105.5</v>
      </c>
      <c r="L21" s="50">
        <f t="shared" si="3"/>
        <v>37.53</v>
      </c>
    </row>
    <row r="22" spans="1:12" ht="12" customHeight="1">
      <c r="A22" s="23">
        <f>drivers_list!B22</f>
        <v>12</v>
      </c>
      <c r="B22" s="23" t="str">
        <f>drivers_list!C22</f>
        <v xml:space="preserve">Івершень Тетяна </v>
      </c>
      <c r="C22" s="23" t="str">
        <f>drivers_list!E22</f>
        <v>Шульга Ганна</v>
      </c>
      <c r="D22" s="24">
        <v>38.590000000000003</v>
      </c>
      <c r="E22" s="25">
        <v>0</v>
      </c>
      <c r="F22" s="25">
        <v>0</v>
      </c>
      <c r="G22" s="25">
        <v>0</v>
      </c>
      <c r="H22" s="28">
        <f t="shared" si="0"/>
        <v>38.590000000000003</v>
      </c>
      <c r="I22" s="56">
        <v>0</v>
      </c>
      <c r="J22" s="50">
        <f t="shared" si="1"/>
        <v>38.590000000000003</v>
      </c>
      <c r="K22" s="50">
        <f t="shared" si="2"/>
        <v>105.5</v>
      </c>
      <c r="L22" s="50">
        <f t="shared" si="3"/>
        <v>38.590000000000003</v>
      </c>
    </row>
    <row r="23" spans="1:12" ht="12" customHeight="1">
      <c r="A23" s="23">
        <f>drivers_list!B23</f>
        <v>13</v>
      </c>
      <c r="B23" s="23" t="str">
        <f>drivers_list!C23</f>
        <v xml:space="preserve">MATILDA Герасимчук Світлана </v>
      </c>
      <c r="C23" s="23" t="str">
        <f>drivers_list!E23</f>
        <v>ROMASHKA Кравчук Наталія</v>
      </c>
      <c r="D23" s="24">
        <v>41.84</v>
      </c>
      <c r="E23" s="25">
        <v>0</v>
      </c>
      <c r="F23" s="25">
        <v>0</v>
      </c>
      <c r="G23" s="25">
        <v>0</v>
      </c>
      <c r="H23" s="28">
        <f t="shared" si="0"/>
        <v>41.84</v>
      </c>
      <c r="I23" s="56">
        <v>0</v>
      </c>
      <c r="J23" s="50">
        <f t="shared" si="1"/>
        <v>41.84</v>
      </c>
      <c r="K23" s="50">
        <f t="shared" si="2"/>
        <v>105.5</v>
      </c>
      <c r="L23" s="50">
        <f t="shared" si="3"/>
        <v>41.84</v>
      </c>
    </row>
    <row r="24" spans="1:12" ht="12" customHeight="1">
      <c r="A24" s="23">
        <f>drivers_list!B24</f>
        <v>14</v>
      </c>
      <c r="B24" s="23" t="str">
        <f>drivers_list!C24</f>
        <v>МИХАСЯ Шумакова Олена</v>
      </c>
      <c r="C24" s="23" t="str">
        <f>drivers_list!E24</f>
        <v>Дмитрієва Олена</v>
      </c>
      <c r="D24" s="24">
        <v>43.25</v>
      </c>
      <c r="E24" s="25">
        <v>0</v>
      </c>
      <c r="F24" s="25">
        <v>0</v>
      </c>
      <c r="G24" s="25">
        <v>0</v>
      </c>
      <c r="H24" s="28">
        <f t="shared" si="0"/>
        <v>43.25</v>
      </c>
      <c r="I24" s="56">
        <v>0</v>
      </c>
      <c r="J24" s="50">
        <f t="shared" si="1"/>
        <v>43.25</v>
      </c>
      <c r="K24" s="50">
        <f t="shared" si="2"/>
        <v>105.5</v>
      </c>
      <c r="L24" s="50">
        <f t="shared" si="3"/>
        <v>43.25</v>
      </c>
    </row>
    <row r="25" spans="1:12" ht="12" customHeight="1">
      <c r="A25" s="23">
        <f>drivers_list!B25</f>
        <v>15</v>
      </c>
      <c r="B25" s="23" t="str">
        <f>drivers_list!C25</f>
        <v>Белая Екатерина</v>
      </c>
      <c r="C25" s="23" t="str">
        <f>drivers_list!E25</f>
        <v>Поштарук Татьяна</v>
      </c>
      <c r="D25" s="140">
        <v>0</v>
      </c>
      <c r="E25" s="139">
        <v>0</v>
      </c>
      <c r="F25" s="139">
        <v>0</v>
      </c>
      <c r="G25" s="139">
        <v>0</v>
      </c>
      <c r="H25" s="28">
        <f t="shared" si="0"/>
        <v>0</v>
      </c>
      <c r="I25" s="56">
        <v>0</v>
      </c>
      <c r="J25" s="50">
        <f t="shared" si="1"/>
        <v>0</v>
      </c>
      <c r="K25" s="50">
        <f t="shared" si="2"/>
        <v>105.5</v>
      </c>
      <c r="L25" s="50">
        <f t="shared" si="3"/>
        <v>0</v>
      </c>
    </row>
    <row r="26" spans="1:12" ht="12" customHeight="1">
      <c r="A26" s="23">
        <f>drivers_list!B26</f>
        <v>16</v>
      </c>
      <c r="B26" s="23" t="str">
        <f>drivers_list!C26</f>
        <v>Астапова Полина</v>
      </c>
      <c r="C26" s="23" t="str">
        <f>drivers_list!E26</f>
        <v>Матвеева Алина</v>
      </c>
      <c r="D26" s="140">
        <v>0</v>
      </c>
      <c r="E26" s="139">
        <v>0</v>
      </c>
      <c r="F26" s="139">
        <v>0</v>
      </c>
      <c r="G26" s="139">
        <v>0</v>
      </c>
      <c r="H26" s="28">
        <f t="shared" si="0"/>
        <v>0</v>
      </c>
      <c r="I26" s="56">
        <v>0</v>
      </c>
      <c r="J26" s="50">
        <f t="shared" si="1"/>
        <v>0</v>
      </c>
      <c r="K26" s="50">
        <f t="shared" si="2"/>
        <v>105.5</v>
      </c>
      <c r="L26" s="50">
        <f t="shared" si="3"/>
        <v>0</v>
      </c>
    </row>
    <row r="27" spans="1:12" ht="12" customHeight="1">
      <c r="A27" s="23">
        <f>drivers_list!B27</f>
        <v>17</v>
      </c>
      <c r="B27" s="23" t="str">
        <f>drivers_list!C27</f>
        <v>Фетисова Ірина</v>
      </c>
      <c r="C27" s="23" t="str">
        <f>drivers_list!E27</f>
        <v>Мануйлова Олена</v>
      </c>
      <c r="D27" s="24">
        <v>0</v>
      </c>
      <c r="E27" s="25">
        <v>0</v>
      </c>
      <c r="F27" s="25">
        <v>0</v>
      </c>
      <c r="G27" s="25">
        <v>0</v>
      </c>
      <c r="H27" s="28">
        <f t="shared" si="0"/>
        <v>0</v>
      </c>
      <c r="I27" s="56">
        <v>1</v>
      </c>
      <c r="J27" s="50">
        <f t="shared" si="1"/>
        <v>0</v>
      </c>
      <c r="K27" s="50">
        <f t="shared" si="2"/>
        <v>105.5</v>
      </c>
      <c r="L27" s="50">
        <f t="shared" si="3"/>
        <v>116.05000000000001</v>
      </c>
    </row>
    <row r="28" spans="1:12" ht="12" customHeight="1">
      <c r="A28" s="23">
        <f>drivers_list!B28</f>
        <v>19</v>
      </c>
      <c r="B28" s="23" t="str">
        <f>drivers_list!C28</f>
        <v>Березенська Наталія</v>
      </c>
      <c r="C28" s="23" t="str">
        <f>drivers_list!E28</f>
        <v>Замерченко Ганна</v>
      </c>
      <c r="D28" s="24">
        <v>105.5</v>
      </c>
      <c r="E28" s="25">
        <v>0</v>
      </c>
      <c r="F28" s="25">
        <v>0</v>
      </c>
      <c r="G28" s="25">
        <v>0</v>
      </c>
      <c r="H28" s="28">
        <f t="shared" si="0"/>
        <v>105.5</v>
      </c>
      <c r="I28" s="56">
        <v>0</v>
      </c>
      <c r="J28" s="50">
        <f t="shared" si="1"/>
        <v>105.5</v>
      </c>
      <c r="K28" s="50">
        <f t="shared" si="2"/>
        <v>105.5</v>
      </c>
      <c r="L28" s="50">
        <f t="shared" si="3"/>
        <v>105.5</v>
      </c>
    </row>
    <row r="29" spans="1:12" ht="12" customHeight="1">
      <c r="A29" s="23">
        <f>drivers_list!B29</f>
        <v>20</v>
      </c>
      <c r="B29" s="23" t="str">
        <f>drivers_list!C29</f>
        <v>Гома Аліна</v>
      </c>
      <c r="C29" s="23" t="str">
        <f>drivers_list!E29</f>
        <v>Скочеляс Катерина</v>
      </c>
      <c r="D29" s="24">
        <v>37.619999999999997</v>
      </c>
      <c r="E29" s="25">
        <v>0</v>
      </c>
      <c r="F29" s="25">
        <v>0</v>
      </c>
      <c r="G29" s="25">
        <v>0</v>
      </c>
      <c r="H29" s="28">
        <f t="shared" si="0"/>
        <v>37.619999999999997</v>
      </c>
      <c r="I29" s="56">
        <v>0</v>
      </c>
      <c r="J29" s="50">
        <f t="shared" si="1"/>
        <v>37.619999999999997</v>
      </c>
      <c r="K29" s="50">
        <f t="shared" si="2"/>
        <v>105.5</v>
      </c>
      <c r="L29" s="50">
        <f t="shared" si="3"/>
        <v>37.619999999999997</v>
      </c>
    </row>
    <row r="30" spans="1:12" ht="12" customHeight="1">
      <c r="A30" s="23">
        <f>drivers_list!B30</f>
        <v>21</v>
      </c>
      <c r="B30" s="23" t="str">
        <f>drivers_list!C30</f>
        <v>Павлик Ирина</v>
      </c>
      <c r="C30" s="23" t="str">
        <f>drivers_list!E30</f>
        <v>Буряк Марина</v>
      </c>
      <c r="D30" s="24">
        <v>48.78</v>
      </c>
      <c r="E30" s="25">
        <v>0</v>
      </c>
      <c r="F30" s="25">
        <v>0</v>
      </c>
      <c r="G30" s="25">
        <v>0</v>
      </c>
      <c r="H30" s="28">
        <f t="shared" si="0"/>
        <v>48.78</v>
      </c>
      <c r="I30" s="56">
        <v>0</v>
      </c>
      <c r="J30" s="50">
        <f t="shared" si="1"/>
        <v>48.78</v>
      </c>
      <c r="K30" s="50">
        <f t="shared" si="2"/>
        <v>105.5</v>
      </c>
      <c r="L30" s="50">
        <f t="shared" si="3"/>
        <v>48.78</v>
      </c>
    </row>
    <row r="31" spans="1:12" ht="12" customHeight="1">
      <c r="A31" s="23">
        <f>drivers_list!B31</f>
        <v>22</v>
      </c>
      <c r="B31" s="23" t="str">
        <f>drivers_list!C31</f>
        <v>Скопець Тетяна</v>
      </c>
      <c r="C31" s="23" t="str">
        <f>drivers_list!E31</f>
        <v>Ковальова Катерина</v>
      </c>
      <c r="D31" s="24">
        <v>39.35</v>
      </c>
      <c r="E31" s="25">
        <v>0</v>
      </c>
      <c r="F31" s="25">
        <v>0</v>
      </c>
      <c r="G31" s="25">
        <v>0</v>
      </c>
      <c r="H31" s="28">
        <f t="shared" si="0"/>
        <v>39.35</v>
      </c>
      <c r="I31" s="56">
        <v>0</v>
      </c>
      <c r="J31" s="50">
        <f t="shared" si="1"/>
        <v>39.35</v>
      </c>
      <c r="K31" s="50">
        <f t="shared" si="2"/>
        <v>105.5</v>
      </c>
      <c r="L31" s="50">
        <f t="shared" si="3"/>
        <v>39.35</v>
      </c>
    </row>
    <row r="32" spans="1:12" ht="12" customHeight="1">
      <c r="A32" s="23">
        <f>drivers_list!B32</f>
        <v>23</v>
      </c>
      <c r="B32" s="23" t="str">
        <f>drivers_list!C32</f>
        <v>Загірська Катерина</v>
      </c>
      <c r="C32" s="23" t="str">
        <f>drivers_list!E32</f>
        <v>Музичук Анастасія</v>
      </c>
      <c r="D32" s="24">
        <v>52.15</v>
      </c>
      <c r="E32" s="25">
        <v>0</v>
      </c>
      <c r="F32" s="25">
        <v>0</v>
      </c>
      <c r="G32" s="25">
        <v>0</v>
      </c>
      <c r="H32" s="28">
        <f t="shared" si="0"/>
        <v>52.15</v>
      </c>
      <c r="I32" s="56">
        <v>0</v>
      </c>
      <c r="J32" s="50">
        <f t="shared" si="1"/>
        <v>52.15</v>
      </c>
      <c r="K32" s="50">
        <f t="shared" si="2"/>
        <v>105.5</v>
      </c>
      <c r="L32" s="50">
        <f t="shared" si="3"/>
        <v>52.15</v>
      </c>
    </row>
    <row r="33" spans="1:13" ht="12" customHeight="1">
      <c r="A33" s="23">
        <f>drivers_list!B33</f>
        <v>24</v>
      </c>
      <c r="B33" s="23" t="str">
        <f>drivers_list!C33</f>
        <v>Пономаренко Олеся</v>
      </c>
      <c r="C33" s="23" t="str">
        <f>drivers_list!E33</f>
        <v>Редкач Олена</v>
      </c>
      <c r="D33" s="24">
        <v>40.19</v>
      </c>
      <c r="E33" s="25">
        <v>0</v>
      </c>
      <c r="F33" s="25">
        <v>0</v>
      </c>
      <c r="G33" s="25">
        <v>0</v>
      </c>
      <c r="H33" s="28">
        <f t="shared" si="0"/>
        <v>40.19</v>
      </c>
      <c r="I33" s="56">
        <v>0</v>
      </c>
      <c r="J33" s="50">
        <f t="shared" si="1"/>
        <v>40.19</v>
      </c>
      <c r="K33" s="50">
        <f t="shared" si="2"/>
        <v>105.5</v>
      </c>
      <c r="L33" s="50">
        <f t="shared" si="3"/>
        <v>40.19</v>
      </c>
    </row>
    <row r="34" spans="1:13" ht="12" customHeight="1">
      <c r="A34" s="23">
        <f>drivers_list!B34</f>
        <v>25</v>
      </c>
      <c r="B34" s="23" t="str">
        <f>drivers_list!C34</f>
        <v>Пехтєрова Крістіна</v>
      </c>
      <c r="C34" s="23" t="str">
        <f>drivers_list!E34</f>
        <v>Чернишенко Юлия</v>
      </c>
      <c r="D34" s="24">
        <v>0</v>
      </c>
      <c r="E34" s="25">
        <v>0</v>
      </c>
      <c r="F34" s="25">
        <v>0</v>
      </c>
      <c r="G34" s="25">
        <v>0</v>
      </c>
      <c r="H34" s="28">
        <f t="shared" si="0"/>
        <v>0</v>
      </c>
      <c r="I34" s="56">
        <v>1</v>
      </c>
      <c r="J34" s="50">
        <f t="shared" si="1"/>
        <v>0</v>
      </c>
      <c r="K34" s="50">
        <f t="shared" si="2"/>
        <v>105.5</v>
      </c>
      <c r="L34" s="50">
        <f t="shared" si="3"/>
        <v>116.05000000000001</v>
      </c>
    </row>
    <row r="35" spans="1:13" ht="12" customHeight="1">
      <c r="A35" s="23">
        <f>drivers_list!B35</f>
        <v>27</v>
      </c>
      <c r="B35" s="23" t="str">
        <f>drivers_list!C35</f>
        <v>Прийменко Ірина</v>
      </c>
      <c r="C35" s="23" t="str">
        <f>drivers_list!E35</f>
        <v xml:space="preserve">Січкар Ірина </v>
      </c>
      <c r="D35" s="24">
        <v>37.6</v>
      </c>
      <c r="E35" s="25">
        <v>0</v>
      </c>
      <c r="F35" s="25">
        <v>0</v>
      </c>
      <c r="G35" s="25">
        <v>0</v>
      </c>
      <c r="H35" s="28">
        <f t="shared" si="0"/>
        <v>37.6</v>
      </c>
      <c r="I35" s="56">
        <v>0</v>
      </c>
      <c r="J35" s="50">
        <f t="shared" si="1"/>
        <v>37.6</v>
      </c>
      <c r="K35" s="50">
        <f t="shared" si="2"/>
        <v>105.5</v>
      </c>
      <c r="L35" s="50">
        <f t="shared" si="3"/>
        <v>37.6</v>
      </c>
    </row>
    <row r="36" spans="1:13" ht="12" customHeight="1">
      <c r="A36" s="23">
        <f>drivers_list!B36</f>
        <v>28</v>
      </c>
      <c r="B36" s="23" t="str">
        <f>drivers_list!C36</f>
        <v>Яременко Антоніна</v>
      </c>
      <c r="C36" s="23" t="str">
        <f>drivers_list!E36</f>
        <v>Костогриз Світлана</v>
      </c>
      <c r="D36" s="24">
        <v>63.34</v>
      </c>
      <c r="E36" s="25">
        <v>0</v>
      </c>
      <c r="F36" s="25">
        <v>0</v>
      </c>
      <c r="G36" s="25">
        <v>0</v>
      </c>
      <c r="H36" s="28">
        <f t="shared" si="0"/>
        <v>63.34</v>
      </c>
      <c r="I36" s="56">
        <v>0</v>
      </c>
      <c r="J36" s="50">
        <f t="shared" si="1"/>
        <v>63.34</v>
      </c>
      <c r="K36" s="50">
        <f t="shared" si="2"/>
        <v>105.5</v>
      </c>
      <c r="L36" s="50">
        <f t="shared" si="3"/>
        <v>63.34</v>
      </c>
    </row>
    <row r="37" spans="1:13" ht="12" customHeight="1">
      <c r="A37" s="23">
        <f>drivers_list!B37</f>
        <v>29</v>
      </c>
      <c r="B37" s="23" t="str">
        <f>drivers_list!C37</f>
        <v>Шатіло Олена</v>
      </c>
      <c r="C37" s="23" t="str">
        <f>drivers_list!E37</f>
        <v>Кирилюк Ольга</v>
      </c>
      <c r="D37" s="24">
        <v>96.32</v>
      </c>
      <c r="E37" s="25">
        <v>0</v>
      </c>
      <c r="F37" s="25">
        <v>0</v>
      </c>
      <c r="G37" s="25">
        <v>0</v>
      </c>
      <c r="H37" s="28">
        <f t="shared" si="0"/>
        <v>96.32</v>
      </c>
      <c r="I37" s="56">
        <v>0</v>
      </c>
      <c r="J37" s="50">
        <f t="shared" si="1"/>
        <v>96.32</v>
      </c>
      <c r="K37" s="50">
        <f t="shared" si="2"/>
        <v>105.5</v>
      </c>
      <c r="L37" s="50">
        <f t="shared" si="3"/>
        <v>96.32</v>
      </c>
    </row>
    <row r="38" spans="1:13" ht="12" customHeight="1">
      <c r="A38" s="100">
        <f>drivers_list!B38</f>
        <v>33</v>
      </c>
      <c r="B38" s="100" t="str">
        <f>drivers_list!C38</f>
        <v xml:space="preserve">Анна VIPER </v>
      </c>
      <c r="C38" s="100" t="str">
        <f>drivers_list!E38</f>
        <v>Елена KILLER</v>
      </c>
      <c r="D38" s="101">
        <v>38.340000000000003</v>
      </c>
      <c r="E38" s="102">
        <v>0</v>
      </c>
      <c r="F38" s="102">
        <v>0</v>
      </c>
      <c r="G38" s="102">
        <v>0</v>
      </c>
      <c r="H38" s="105">
        <f t="shared" si="0"/>
        <v>38.340000000000003</v>
      </c>
      <c r="I38" s="115">
        <v>0</v>
      </c>
      <c r="J38" s="116">
        <f t="shared" si="1"/>
        <v>38.340000000000003</v>
      </c>
      <c r="K38" s="116">
        <f t="shared" si="2"/>
        <v>105.5</v>
      </c>
      <c r="L38" s="116">
        <f t="shared" si="3"/>
        <v>38.340000000000003</v>
      </c>
    </row>
    <row r="39" spans="1:13" ht="12" customHeight="1">
      <c r="A39" s="110"/>
      <c r="B39" s="110"/>
      <c r="C39" s="110"/>
      <c r="D39" s="112"/>
      <c r="E39" s="111"/>
      <c r="F39" s="111"/>
      <c r="G39" s="111"/>
      <c r="H39" s="112"/>
      <c r="I39" s="117"/>
      <c r="J39" s="118"/>
      <c r="K39" s="118"/>
      <c r="L39" s="118"/>
      <c r="M39" s="114"/>
    </row>
    <row r="40" spans="1:13" ht="12" customHeight="1">
      <c r="A40" s="110"/>
      <c r="B40" s="110"/>
      <c r="C40" s="110"/>
      <c r="D40" s="112"/>
      <c r="E40" s="111"/>
      <c r="F40" s="111"/>
      <c r="G40" s="111"/>
      <c r="H40" s="112"/>
      <c r="I40" s="117"/>
      <c r="J40" s="118"/>
      <c r="K40" s="118"/>
      <c r="L40" s="118"/>
      <c r="M40" s="114"/>
    </row>
    <row r="41" spans="1:13" ht="12" customHeight="1">
      <c r="A41" s="110"/>
      <c r="B41" s="110"/>
      <c r="C41" s="110"/>
      <c r="D41" s="112"/>
      <c r="E41" s="111"/>
      <c r="F41" s="111"/>
      <c r="G41" s="111"/>
      <c r="H41" s="112"/>
      <c r="I41" s="117"/>
      <c r="J41" s="118"/>
      <c r="K41" s="118"/>
      <c r="L41" s="118"/>
      <c r="M41" s="114"/>
    </row>
    <row r="42" spans="1:13" ht="12" customHeight="1">
      <c r="A42" s="110"/>
      <c r="B42" s="110"/>
      <c r="C42" s="110"/>
      <c r="D42" s="112"/>
      <c r="E42" s="111"/>
      <c r="F42" s="111"/>
      <c r="G42" s="111"/>
      <c r="H42" s="112"/>
      <c r="I42" s="117"/>
      <c r="J42" s="118"/>
      <c r="K42" s="118"/>
      <c r="L42" s="118"/>
      <c r="M42" s="114"/>
    </row>
    <row r="43" spans="1:13" ht="12" customHeight="1">
      <c r="A43" s="110"/>
      <c r="B43" s="110"/>
      <c r="C43" s="110"/>
      <c r="D43" s="112"/>
      <c r="E43" s="111"/>
      <c r="F43" s="111"/>
      <c r="G43" s="111"/>
      <c r="H43" s="112"/>
      <c r="I43" s="117"/>
      <c r="J43" s="118"/>
      <c r="K43" s="118"/>
      <c r="L43" s="118"/>
      <c r="M43" s="114"/>
    </row>
    <row r="44" spans="1:13" ht="12" customHeight="1">
      <c r="A44" s="110"/>
      <c r="B44" s="110"/>
      <c r="C44" s="110"/>
      <c r="D44" s="112"/>
      <c r="E44" s="111"/>
      <c r="F44" s="111"/>
      <c r="G44" s="111"/>
      <c r="H44" s="112"/>
      <c r="I44" s="117"/>
      <c r="J44" s="118"/>
      <c r="K44" s="118"/>
      <c r="L44" s="118"/>
      <c r="M44" s="114"/>
    </row>
    <row r="45" spans="1:13" ht="12" customHeight="1">
      <c r="A45" s="110"/>
      <c r="B45" s="110"/>
      <c r="C45" s="110"/>
      <c r="D45" s="112"/>
      <c r="E45" s="111"/>
      <c r="F45" s="111"/>
      <c r="G45" s="111"/>
      <c r="H45" s="112"/>
      <c r="I45" s="117"/>
      <c r="J45" s="118"/>
      <c r="K45" s="118"/>
      <c r="L45" s="118"/>
      <c r="M45" s="114"/>
    </row>
    <row r="46" spans="1:13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</row>
    <row r="47" spans="1:13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</row>
  </sheetData>
  <phoneticPr fontId="8" type="noConversion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8:M46"/>
  <sheetViews>
    <sheetView topLeftCell="A6" workbookViewId="0">
      <selection activeCell="G6" sqref="G6"/>
    </sheetView>
  </sheetViews>
  <sheetFormatPr defaultRowHeight="15"/>
  <cols>
    <col min="1" max="1" width="4.28515625" customWidth="1"/>
    <col min="2" max="2" width="16.42578125" hidden="1" customWidth="1"/>
    <col min="3" max="3" width="15.85546875" hidden="1" customWidth="1"/>
    <col min="4" max="4" width="6.140625" customWidth="1"/>
    <col min="5" max="6" width="6.5703125" customWidth="1"/>
    <col min="7" max="7" width="4.85546875" customWidth="1"/>
    <col min="8" max="8" width="7.85546875" customWidth="1"/>
    <col min="9" max="9" width="4.28515625" customWidth="1"/>
    <col min="10" max="10" width="6.42578125" customWidth="1"/>
    <col min="11" max="11" width="6.5703125" customWidth="1"/>
    <col min="12" max="12" width="9.85546875" customWidth="1"/>
  </cols>
  <sheetData>
    <row r="8" spans="1:12">
      <c r="A8" s="14"/>
      <c r="B8" s="14"/>
      <c r="C8" s="14"/>
      <c r="D8" s="39" t="s">
        <v>33</v>
      </c>
      <c r="E8" s="39"/>
      <c r="F8" s="39"/>
      <c r="G8" s="39"/>
      <c r="H8" s="14"/>
    </row>
    <row r="9" spans="1:12">
      <c r="A9" s="14"/>
      <c r="B9" s="14"/>
      <c r="C9" s="14"/>
      <c r="D9" s="14"/>
      <c r="E9" s="14" t="s">
        <v>39</v>
      </c>
      <c r="F9" s="14"/>
      <c r="G9" s="14"/>
      <c r="H9" s="14"/>
      <c r="I9" t="s">
        <v>43</v>
      </c>
      <c r="K9" t="s">
        <v>46</v>
      </c>
    </row>
    <row r="10" spans="1:12" ht="23.25">
      <c r="A10" s="18" t="s">
        <v>6</v>
      </c>
      <c r="B10" s="19" t="s">
        <v>7</v>
      </c>
      <c r="C10" s="19" t="s">
        <v>8</v>
      </c>
      <c r="D10" s="21" t="s">
        <v>34</v>
      </c>
      <c r="E10" s="47" t="s">
        <v>40</v>
      </c>
      <c r="F10" s="47" t="s">
        <v>41</v>
      </c>
      <c r="G10" s="47" t="s">
        <v>42</v>
      </c>
      <c r="H10" s="20" t="s">
        <v>14</v>
      </c>
      <c r="I10" s="47" t="s">
        <v>44</v>
      </c>
      <c r="J10" s="49" t="s">
        <v>34</v>
      </c>
      <c r="K10" s="71">
        <f>MAX(J11:J45)</f>
        <v>73.19</v>
      </c>
      <c r="L10" s="48" t="s">
        <v>45</v>
      </c>
    </row>
    <row r="11" spans="1:12" ht="12" customHeight="1">
      <c r="A11" s="23">
        <f>drivers_list!B11</f>
        <v>1</v>
      </c>
      <c r="B11" s="23" t="str">
        <f>drivers_list!C11</f>
        <v>Савченко-Шагінян Тетяна</v>
      </c>
      <c r="C11" s="23" t="str">
        <f>drivers_list!E11</f>
        <v xml:space="preserve">Єпіфанова Ганна </v>
      </c>
      <c r="D11" s="24">
        <v>46.44</v>
      </c>
      <c r="E11" s="25">
        <v>0</v>
      </c>
      <c r="F11" s="25">
        <v>0</v>
      </c>
      <c r="G11" s="25">
        <v>0</v>
      </c>
      <c r="H11" s="28">
        <f>SUM(D11,5*E11,5*F11,5*G11)</f>
        <v>46.44</v>
      </c>
      <c r="I11" s="56">
        <v>0</v>
      </c>
      <c r="J11" s="50">
        <f>H11-H11*I11</f>
        <v>46.44</v>
      </c>
      <c r="K11" s="50">
        <f>K10</f>
        <v>73.19</v>
      </c>
      <c r="L11" s="50">
        <f>IF(I11,K10*1.1,J11)</f>
        <v>46.44</v>
      </c>
    </row>
    <row r="12" spans="1:12" ht="12" customHeight="1">
      <c r="A12" s="23">
        <f>drivers_list!B12</f>
        <v>2</v>
      </c>
      <c r="B12" s="23" t="str">
        <f>drivers_list!C12</f>
        <v>Дудар Любов</v>
      </c>
      <c r="C12" s="23" t="str">
        <f>drivers_list!E12</f>
        <v>Гальвес Ірина</v>
      </c>
      <c r="D12" s="24">
        <v>27.16</v>
      </c>
      <c r="E12" s="25">
        <v>0</v>
      </c>
      <c r="F12" s="25">
        <v>0</v>
      </c>
      <c r="G12" s="25">
        <v>0</v>
      </c>
      <c r="H12" s="28">
        <f t="shared" ref="H12:H38" si="0">SUM(D12,5*E12,5*F12,5*G12)</f>
        <v>27.16</v>
      </c>
      <c r="I12" s="56">
        <v>0</v>
      </c>
      <c r="J12" s="50">
        <f t="shared" ref="J12:J38" si="1">H12-H12*I12</f>
        <v>27.16</v>
      </c>
      <c r="K12" s="50">
        <f t="shared" ref="K12:K38" si="2">K11</f>
        <v>73.19</v>
      </c>
      <c r="L12" s="50">
        <f t="shared" ref="L12:L38" si="3">IF(I12,K11*1.1,J12)</f>
        <v>27.16</v>
      </c>
    </row>
    <row r="13" spans="1:12" ht="12" customHeight="1">
      <c r="A13" s="23">
        <f>drivers_list!B13</f>
        <v>3</v>
      </c>
      <c r="B13" s="23" t="str">
        <f>drivers_list!C13</f>
        <v>Кяниця Марина</v>
      </c>
      <c r="C13" s="23" t="str">
        <f>drivers_list!E13</f>
        <v>Анісімова  Яна</v>
      </c>
      <c r="D13" s="24">
        <v>34.72</v>
      </c>
      <c r="E13" s="25">
        <v>0</v>
      </c>
      <c r="F13" s="25">
        <v>0</v>
      </c>
      <c r="G13" s="25">
        <v>0</v>
      </c>
      <c r="H13" s="28">
        <f t="shared" si="0"/>
        <v>34.72</v>
      </c>
      <c r="I13" s="56">
        <v>0</v>
      </c>
      <c r="J13" s="50">
        <f t="shared" si="1"/>
        <v>34.72</v>
      </c>
      <c r="K13" s="50">
        <f t="shared" si="2"/>
        <v>73.19</v>
      </c>
      <c r="L13" s="50">
        <f t="shared" si="3"/>
        <v>34.72</v>
      </c>
    </row>
    <row r="14" spans="1:12" ht="12" customHeight="1">
      <c r="A14" s="23">
        <f>drivers_list!B14</f>
        <v>4</v>
      </c>
      <c r="B14" s="23" t="str">
        <f>drivers_list!C14</f>
        <v>Сорокіна Валерія</v>
      </c>
      <c r="C14" s="23" t="str">
        <f>drivers_list!E14</f>
        <v>Радуцька Людмила</v>
      </c>
      <c r="D14" s="24">
        <v>30.84</v>
      </c>
      <c r="E14" s="25">
        <v>0</v>
      </c>
      <c r="F14" s="25">
        <v>0</v>
      </c>
      <c r="G14" s="25">
        <v>0</v>
      </c>
      <c r="H14" s="28">
        <f t="shared" si="0"/>
        <v>30.84</v>
      </c>
      <c r="I14" s="56">
        <v>0</v>
      </c>
      <c r="J14" s="50">
        <f t="shared" si="1"/>
        <v>30.84</v>
      </c>
      <c r="K14" s="50">
        <f t="shared" si="2"/>
        <v>73.19</v>
      </c>
      <c r="L14" s="50">
        <f t="shared" si="3"/>
        <v>30.84</v>
      </c>
    </row>
    <row r="15" spans="1:12" ht="12" customHeight="1">
      <c r="A15" s="23">
        <f>drivers_list!B15</f>
        <v>5</v>
      </c>
      <c r="B15" s="23" t="str">
        <f>drivers_list!C15</f>
        <v>Левіщенко Валерія</v>
      </c>
      <c r="C15" s="23" t="str">
        <f>drivers_list!E15</f>
        <v>Хмель Сніжана</v>
      </c>
      <c r="D15" s="24">
        <v>32.53</v>
      </c>
      <c r="E15" s="25">
        <v>0</v>
      </c>
      <c r="F15" s="25">
        <v>0</v>
      </c>
      <c r="G15" s="25">
        <v>0</v>
      </c>
      <c r="H15" s="28">
        <f t="shared" si="0"/>
        <v>32.53</v>
      </c>
      <c r="I15" s="56">
        <v>0</v>
      </c>
      <c r="J15" s="50">
        <f t="shared" si="1"/>
        <v>32.53</v>
      </c>
      <c r="K15" s="50">
        <f t="shared" si="2"/>
        <v>73.19</v>
      </c>
      <c r="L15" s="50">
        <f t="shared" si="3"/>
        <v>32.53</v>
      </c>
    </row>
    <row r="16" spans="1:12" ht="12" customHeight="1">
      <c r="A16" s="23">
        <f>drivers_list!B16</f>
        <v>6</v>
      </c>
      <c r="B16" s="23" t="str">
        <f>drivers_list!C16</f>
        <v xml:space="preserve">Коливайло Юлія </v>
      </c>
      <c r="C16" s="23" t="str">
        <f>drivers_list!E16</f>
        <v xml:space="preserve">  Панченко Єлизавета</v>
      </c>
      <c r="D16" s="24">
        <v>31.88</v>
      </c>
      <c r="E16" s="25">
        <v>0</v>
      </c>
      <c r="F16" s="25">
        <v>0</v>
      </c>
      <c r="G16" s="25">
        <v>0</v>
      </c>
      <c r="H16" s="28">
        <f t="shared" si="0"/>
        <v>31.88</v>
      </c>
      <c r="I16" s="56">
        <v>0</v>
      </c>
      <c r="J16" s="50">
        <f t="shared" si="1"/>
        <v>31.88</v>
      </c>
      <c r="K16" s="50">
        <f t="shared" si="2"/>
        <v>73.19</v>
      </c>
      <c r="L16" s="50">
        <f t="shared" si="3"/>
        <v>31.88</v>
      </c>
    </row>
    <row r="17" spans="1:12" ht="12" customHeight="1">
      <c r="A17" s="23">
        <f>drivers_list!B17</f>
        <v>7</v>
      </c>
      <c r="B17" s="23" t="str">
        <f>drivers_list!C17</f>
        <v xml:space="preserve">Утченко Христина </v>
      </c>
      <c r="C17" s="23" t="str">
        <f>drivers_list!E17</f>
        <v>Полякова Валентина</v>
      </c>
      <c r="D17" s="24">
        <v>26.12</v>
      </c>
      <c r="E17" s="25">
        <v>0</v>
      </c>
      <c r="F17" s="25">
        <v>0</v>
      </c>
      <c r="G17" s="25">
        <v>0</v>
      </c>
      <c r="H17" s="28">
        <f t="shared" si="0"/>
        <v>26.12</v>
      </c>
      <c r="I17" s="56">
        <v>0</v>
      </c>
      <c r="J17" s="50">
        <f t="shared" si="1"/>
        <v>26.12</v>
      </c>
      <c r="K17" s="50">
        <f t="shared" si="2"/>
        <v>73.19</v>
      </c>
      <c r="L17" s="50">
        <f t="shared" si="3"/>
        <v>26.12</v>
      </c>
    </row>
    <row r="18" spans="1:12" ht="12" customHeight="1">
      <c r="A18" s="23">
        <f>drivers_list!B18</f>
        <v>8</v>
      </c>
      <c r="B18" s="23" t="str">
        <f>drivers_list!C18</f>
        <v>Карнаухова Анна</v>
      </c>
      <c r="C18" s="23" t="str">
        <f>drivers_list!E18</f>
        <v>Дробот Лариса</v>
      </c>
      <c r="D18" s="24">
        <v>36.93</v>
      </c>
      <c r="E18" s="25">
        <v>0</v>
      </c>
      <c r="F18" s="25">
        <v>0</v>
      </c>
      <c r="G18" s="25">
        <v>0</v>
      </c>
      <c r="H18" s="28">
        <f t="shared" si="0"/>
        <v>36.93</v>
      </c>
      <c r="I18" s="56">
        <v>0</v>
      </c>
      <c r="J18" s="50">
        <f t="shared" si="1"/>
        <v>36.93</v>
      </c>
      <c r="K18" s="50">
        <f t="shared" si="2"/>
        <v>73.19</v>
      </c>
      <c r="L18" s="50">
        <f t="shared" si="3"/>
        <v>36.93</v>
      </c>
    </row>
    <row r="19" spans="1:12" ht="12" customHeight="1">
      <c r="A19" s="23">
        <f>drivers_list!B19</f>
        <v>9</v>
      </c>
      <c r="B19" s="23" t="str">
        <f>drivers_list!C19</f>
        <v xml:space="preserve">Симонова Ірина </v>
      </c>
      <c r="C19" s="23" t="str">
        <f>drivers_list!E19</f>
        <v>Базилєва Дар`я</v>
      </c>
      <c r="D19" s="24">
        <v>31.53</v>
      </c>
      <c r="E19" s="25">
        <v>0</v>
      </c>
      <c r="F19" s="25">
        <v>0</v>
      </c>
      <c r="G19" s="25">
        <v>0</v>
      </c>
      <c r="H19" s="28">
        <f t="shared" si="0"/>
        <v>31.53</v>
      </c>
      <c r="I19" s="56">
        <v>0</v>
      </c>
      <c r="J19" s="50">
        <f t="shared" si="1"/>
        <v>31.53</v>
      </c>
      <c r="K19" s="50">
        <f t="shared" si="2"/>
        <v>73.19</v>
      </c>
      <c r="L19" s="50">
        <f t="shared" si="3"/>
        <v>31.53</v>
      </c>
    </row>
    <row r="20" spans="1:12" ht="12" customHeight="1">
      <c r="A20" s="23">
        <f>drivers_list!B20</f>
        <v>10</v>
      </c>
      <c r="B20" s="23" t="str">
        <f>drivers_list!C20</f>
        <v>Постановська Ірина</v>
      </c>
      <c r="C20" s="23" t="str">
        <f>drivers_list!E20</f>
        <v xml:space="preserve"> Ясь Тетяна</v>
      </c>
      <c r="D20" s="24">
        <v>38.5</v>
      </c>
      <c r="E20" s="25">
        <v>0</v>
      </c>
      <c r="F20" s="25">
        <v>0</v>
      </c>
      <c r="G20" s="25">
        <v>0</v>
      </c>
      <c r="H20" s="28">
        <f t="shared" si="0"/>
        <v>38.5</v>
      </c>
      <c r="I20" s="56">
        <v>0</v>
      </c>
      <c r="J20" s="50">
        <f t="shared" si="1"/>
        <v>38.5</v>
      </c>
      <c r="K20" s="50">
        <f t="shared" si="2"/>
        <v>73.19</v>
      </c>
      <c r="L20" s="50">
        <f t="shared" si="3"/>
        <v>38.5</v>
      </c>
    </row>
    <row r="21" spans="1:12" ht="12" customHeight="1">
      <c r="A21" s="23">
        <f>drivers_list!B21</f>
        <v>11</v>
      </c>
      <c r="B21" s="23" t="str">
        <f>drivers_list!C21</f>
        <v>"ЛЕСЯ" Ларион Олеся</v>
      </c>
      <c r="C21" s="23" t="str">
        <f>drivers_list!E21</f>
        <v>ROXY Сергіїва Роксолана</v>
      </c>
      <c r="D21" s="24">
        <v>27.34</v>
      </c>
      <c r="E21" s="25">
        <v>0</v>
      </c>
      <c r="F21" s="25">
        <v>0</v>
      </c>
      <c r="G21" s="25">
        <v>0</v>
      </c>
      <c r="H21" s="28">
        <f t="shared" si="0"/>
        <v>27.34</v>
      </c>
      <c r="I21" s="56">
        <v>0</v>
      </c>
      <c r="J21" s="50">
        <f t="shared" si="1"/>
        <v>27.34</v>
      </c>
      <c r="K21" s="50">
        <f t="shared" si="2"/>
        <v>73.19</v>
      </c>
      <c r="L21" s="50">
        <f t="shared" si="3"/>
        <v>27.34</v>
      </c>
    </row>
    <row r="22" spans="1:12" ht="12" customHeight="1">
      <c r="A22" s="23">
        <f>drivers_list!B22</f>
        <v>12</v>
      </c>
      <c r="B22" s="23" t="str">
        <f>drivers_list!C22</f>
        <v xml:space="preserve">Івершень Тетяна </v>
      </c>
      <c r="C22" s="23" t="str">
        <f>drivers_list!E22</f>
        <v>Шульга Ганна</v>
      </c>
      <c r="D22" s="24">
        <v>37.909999999999997</v>
      </c>
      <c r="E22" s="25">
        <v>0</v>
      </c>
      <c r="F22" s="25">
        <v>0</v>
      </c>
      <c r="G22" s="25">
        <v>0</v>
      </c>
      <c r="H22" s="28">
        <f t="shared" si="0"/>
        <v>37.909999999999997</v>
      </c>
      <c r="I22" s="56">
        <v>0</v>
      </c>
      <c r="J22" s="50">
        <f t="shared" si="1"/>
        <v>37.909999999999997</v>
      </c>
      <c r="K22" s="50">
        <f t="shared" si="2"/>
        <v>73.19</v>
      </c>
      <c r="L22" s="50">
        <f t="shared" si="3"/>
        <v>37.909999999999997</v>
      </c>
    </row>
    <row r="23" spans="1:12" ht="12" customHeight="1">
      <c r="A23" s="23">
        <f>drivers_list!B23</f>
        <v>13</v>
      </c>
      <c r="B23" s="23" t="str">
        <f>drivers_list!C23</f>
        <v xml:space="preserve">MATILDA Герасимчук Світлана </v>
      </c>
      <c r="C23" s="23" t="str">
        <f>drivers_list!E23</f>
        <v>ROMASHKA Кравчук Наталія</v>
      </c>
      <c r="D23" s="24">
        <v>33.18</v>
      </c>
      <c r="E23" s="25">
        <v>0</v>
      </c>
      <c r="F23" s="25">
        <v>0</v>
      </c>
      <c r="G23" s="25">
        <v>0</v>
      </c>
      <c r="H23" s="28">
        <f t="shared" si="0"/>
        <v>33.18</v>
      </c>
      <c r="I23" s="56">
        <v>0</v>
      </c>
      <c r="J23" s="50">
        <f t="shared" si="1"/>
        <v>33.18</v>
      </c>
      <c r="K23" s="50">
        <f t="shared" si="2"/>
        <v>73.19</v>
      </c>
      <c r="L23" s="50">
        <f t="shared" si="3"/>
        <v>33.18</v>
      </c>
    </row>
    <row r="24" spans="1:12" ht="12" customHeight="1">
      <c r="A24" s="23">
        <f>drivers_list!B24</f>
        <v>14</v>
      </c>
      <c r="B24" s="23" t="str">
        <f>drivers_list!C24</f>
        <v>МИХАСЯ Шумакова Олена</v>
      </c>
      <c r="C24" s="23" t="str">
        <f>drivers_list!E24</f>
        <v>Дмитрієва Олена</v>
      </c>
      <c r="D24" s="24">
        <v>36.19</v>
      </c>
      <c r="E24" s="25">
        <v>0</v>
      </c>
      <c r="F24" s="25">
        <v>0</v>
      </c>
      <c r="G24" s="25">
        <v>0</v>
      </c>
      <c r="H24" s="28">
        <f t="shared" si="0"/>
        <v>36.19</v>
      </c>
      <c r="I24" s="56">
        <v>0</v>
      </c>
      <c r="J24" s="50">
        <f t="shared" si="1"/>
        <v>36.19</v>
      </c>
      <c r="K24" s="50">
        <f t="shared" si="2"/>
        <v>73.19</v>
      </c>
      <c r="L24" s="50">
        <f t="shared" si="3"/>
        <v>36.19</v>
      </c>
    </row>
    <row r="25" spans="1:12" ht="12" customHeight="1">
      <c r="A25" s="23">
        <f>drivers_list!B25</f>
        <v>15</v>
      </c>
      <c r="B25" s="23" t="str">
        <f>drivers_list!C25</f>
        <v>Белая Екатерина</v>
      </c>
      <c r="C25" s="23" t="str">
        <f>drivers_list!E25</f>
        <v>Поштарук Татьяна</v>
      </c>
      <c r="D25" s="140">
        <v>0</v>
      </c>
      <c r="E25" s="139">
        <v>0</v>
      </c>
      <c r="F25" s="139">
        <v>0</v>
      </c>
      <c r="G25" s="139">
        <v>0</v>
      </c>
      <c r="H25" s="28">
        <f t="shared" si="0"/>
        <v>0</v>
      </c>
      <c r="I25" s="56">
        <v>0</v>
      </c>
      <c r="J25" s="50">
        <f t="shared" si="1"/>
        <v>0</v>
      </c>
      <c r="K25" s="50">
        <f t="shared" si="2"/>
        <v>73.19</v>
      </c>
      <c r="L25" s="50">
        <f t="shared" si="3"/>
        <v>0</v>
      </c>
    </row>
    <row r="26" spans="1:12" ht="12" customHeight="1">
      <c r="A26" s="23">
        <f>drivers_list!B26</f>
        <v>16</v>
      </c>
      <c r="B26" s="23" t="str">
        <f>drivers_list!C26</f>
        <v>Астапова Полина</v>
      </c>
      <c r="C26" s="23" t="str">
        <f>drivers_list!E26</f>
        <v>Матвеева Алина</v>
      </c>
      <c r="D26" s="140">
        <v>0</v>
      </c>
      <c r="E26" s="139">
        <v>0</v>
      </c>
      <c r="F26" s="139">
        <v>0</v>
      </c>
      <c r="G26" s="139">
        <v>0</v>
      </c>
      <c r="H26" s="28">
        <f t="shared" si="0"/>
        <v>0</v>
      </c>
      <c r="I26" s="56">
        <v>0</v>
      </c>
      <c r="J26" s="50">
        <f t="shared" si="1"/>
        <v>0</v>
      </c>
      <c r="K26" s="50">
        <f t="shared" si="2"/>
        <v>73.19</v>
      </c>
      <c r="L26" s="50">
        <f t="shared" si="3"/>
        <v>0</v>
      </c>
    </row>
    <row r="27" spans="1:12" ht="12" customHeight="1">
      <c r="A27" s="23">
        <f>drivers_list!B27</f>
        <v>17</v>
      </c>
      <c r="B27" s="23" t="str">
        <f>drivers_list!C27</f>
        <v>Фетисова Ірина</v>
      </c>
      <c r="C27" s="23" t="str">
        <f>drivers_list!E27</f>
        <v>Мануйлова Олена</v>
      </c>
      <c r="D27" s="24">
        <v>64.13</v>
      </c>
      <c r="E27" s="25">
        <v>0</v>
      </c>
      <c r="F27" s="25">
        <v>0</v>
      </c>
      <c r="G27" s="25">
        <v>0</v>
      </c>
      <c r="H27" s="28">
        <f t="shared" si="0"/>
        <v>64.13</v>
      </c>
      <c r="I27" s="56">
        <v>0</v>
      </c>
      <c r="J27" s="50">
        <f t="shared" si="1"/>
        <v>64.13</v>
      </c>
      <c r="K27" s="50">
        <f t="shared" si="2"/>
        <v>73.19</v>
      </c>
      <c r="L27" s="50">
        <f t="shared" si="3"/>
        <v>64.13</v>
      </c>
    </row>
    <row r="28" spans="1:12" ht="12" customHeight="1">
      <c r="A28" s="23">
        <f>drivers_list!B28</f>
        <v>19</v>
      </c>
      <c r="B28" s="23" t="str">
        <f>drivers_list!C28</f>
        <v>Березенська Наталія</v>
      </c>
      <c r="C28" s="23" t="str">
        <f>drivers_list!E28</f>
        <v>Замерченко Ганна</v>
      </c>
      <c r="D28" s="24">
        <v>62.56</v>
      </c>
      <c r="E28" s="25">
        <v>0</v>
      </c>
      <c r="F28" s="25">
        <v>0</v>
      </c>
      <c r="G28" s="25">
        <v>0</v>
      </c>
      <c r="H28" s="28">
        <f t="shared" si="0"/>
        <v>62.56</v>
      </c>
      <c r="I28" s="56">
        <v>0</v>
      </c>
      <c r="J28" s="50">
        <f t="shared" si="1"/>
        <v>62.56</v>
      </c>
      <c r="K28" s="50">
        <f t="shared" si="2"/>
        <v>73.19</v>
      </c>
      <c r="L28" s="50">
        <f t="shared" si="3"/>
        <v>62.56</v>
      </c>
    </row>
    <row r="29" spans="1:12" ht="12" customHeight="1">
      <c r="A29" s="23">
        <f>drivers_list!B29</f>
        <v>20</v>
      </c>
      <c r="B29" s="23" t="str">
        <f>drivers_list!C29</f>
        <v>Гома Аліна</v>
      </c>
      <c r="C29" s="23" t="str">
        <f>drivers_list!E29</f>
        <v>Скочеляс Катерина</v>
      </c>
      <c r="D29" s="24">
        <v>35.51</v>
      </c>
      <c r="E29" s="25">
        <v>0</v>
      </c>
      <c r="F29" s="25">
        <v>0</v>
      </c>
      <c r="G29" s="25">
        <v>0</v>
      </c>
      <c r="H29" s="28">
        <f t="shared" si="0"/>
        <v>35.51</v>
      </c>
      <c r="I29" s="56">
        <v>0</v>
      </c>
      <c r="J29" s="50">
        <f t="shared" si="1"/>
        <v>35.51</v>
      </c>
      <c r="K29" s="50">
        <f t="shared" si="2"/>
        <v>73.19</v>
      </c>
      <c r="L29" s="50">
        <f t="shared" si="3"/>
        <v>35.51</v>
      </c>
    </row>
    <row r="30" spans="1:12" ht="12" customHeight="1">
      <c r="A30" s="23">
        <f>drivers_list!B30</f>
        <v>21</v>
      </c>
      <c r="B30" s="23" t="str">
        <f>drivers_list!C30</f>
        <v>Павлик Ирина</v>
      </c>
      <c r="C30" s="23" t="str">
        <f>drivers_list!E30</f>
        <v>Буряк Марина</v>
      </c>
      <c r="D30" s="24">
        <v>45.21</v>
      </c>
      <c r="E30" s="25">
        <v>0</v>
      </c>
      <c r="F30" s="25">
        <v>0</v>
      </c>
      <c r="G30" s="25">
        <v>0</v>
      </c>
      <c r="H30" s="28">
        <f t="shared" si="0"/>
        <v>45.21</v>
      </c>
      <c r="I30" s="56">
        <v>0</v>
      </c>
      <c r="J30" s="50">
        <f t="shared" si="1"/>
        <v>45.21</v>
      </c>
      <c r="K30" s="50">
        <f t="shared" si="2"/>
        <v>73.19</v>
      </c>
      <c r="L30" s="50">
        <f t="shared" si="3"/>
        <v>45.21</v>
      </c>
    </row>
    <row r="31" spans="1:12" ht="12" customHeight="1">
      <c r="A31" s="23">
        <f>drivers_list!B31</f>
        <v>22</v>
      </c>
      <c r="B31" s="23" t="str">
        <f>drivers_list!C31</f>
        <v>Скопець Тетяна</v>
      </c>
      <c r="C31" s="23" t="str">
        <f>drivers_list!E31</f>
        <v>Ковальова Катерина</v>
      </c>
      <c r="D31" s="24">
        <v>28.53</v>
      </c>
      <c r="E31" s="25">
        <v>0</v>
      </c>
      <c r="F31" s="25">
        <v>0</v>
      </c>
      <c r="G31" s="25">
        <v>0</v>
      </c>
      <c r="H31" s="28">
        <f t="shared" si="0"/>
        <v>28.53</v>
      </c>
      <c r="I31" s="56">
        <v>0</v>
      </c>
      <c r="J31" s="50">
        <f t="shared" si="1"/>
        <v>28.53</v>
      </c>
      <c r="K31" s="50">
        <f t="shared" si="2"/>
        <v>73.19</v>
      </c>
      <c r="L31" s="50">
        <f t="shared" si="3"/>
        <v>28.53</v>
      </c>
    </row>
    <row r="32" spans="1:12" ht="12" customHeight="1">
      <c r="A32" s="23">
        <f>drivers_list!B32</f>
        <v>23</v>
      </c>
      <c r="B32" s="23" t="str">
        <f>drivers_list!C32</f>
        <v>Загірська Катерина</v>
      </c>
      <c r="C32" s="23" t="str">
        <f>drivers_list!E32</f>
        <v>Музичук Анастасія</v>
      </c>
      <c r="D32" s="24">
        <v>42</v>
      </c>
      <c r="E32" s="25">
        <v>0</v>
      </c>
      <c r="F32" s="25">
        <v>0</v>
      </c>
      <c r="G32" s="25">
        <v>0</v>
      </c>
      <c r="H32" s="28">
        <f t="shared" si="0"/>
        <v>42</v>
      </c>
      <c r="I32" s="56">
        <v>0</v>
      </c>
      <c r="J32" s="50">
        <f t="shared" si="1"/>
        <v>42</v>
      </c>
      <c r="K32" s="50">
        <f t="shared" si="2"/>
        <v>73.19</v>
      </c>
      <c r="L32" s="50">
        <f t="shared" si="3"/>
        <v>42</v>
      </c>
    </row>
    <row r="33" spans="1:13" ht="12" customHeight="1">
      <c r="A33" s="23">
        <f>drivers_list!B33</f>
        <v>24</v>
      </c>
      <c r="B33" s="23" t="str">
        <f>drivers_list!C33</f>
        <v>Пономаренко Олеся</v>
      </c>
      <c r="C33" s="23" t="str">
        <f>drivers_list!E33</f>
        <v>Редкач Олена</v>
      </c>
      <c r="D33" s="24">
        <v>35.6</v>
      </c>
      <c r="E33" s="25">
        <v>0</v>
      </c>
      <c r="F33" s="25">
        <v>0</v>
      </c>
      <c r="G33" s="25">
        <v>0</v>
      </c>
      <c r="H33" s="28">
        <f t="shared" si="0"/>
        <v>35.6</v>
      </c>
      <c r="I33" s="56">
        <v>0</v>
      </c>
      <c r="J33" s="50">
        <f t="shared" si="1"/>
        <v>35.6</v>
      </c>
      <c r="K33" s="50">
        <f t="shared" si="2"/>
        <v>73.19</v>
      </c>
      <c r="L33" s="50">
        <f t="shared" si="3"/>
        <v>35.6</v>
      </c>
    </row>
    <row r="34" spans="1:13" ht="12" customHeight="1">
      <c r="A34" s="23">
        <f>drivers_list!B34</f>
        <v>25</v>
      </c>
      <c r="B34" s="23" t="str">
        <f>drivers_list!C34</f>
        <v>Пехтєрова Крістіна</v>
      </c>
      <c r="C34" s="23" t="str">
        <f>drivers_list!E34</f>
        <v>Чернишенко Юлия</v>
      </c>
      <c r="D34" s="24">
        <v>29.34</v>
      </c>
      <c r="E34" s="25">
        <v>0</v>
      </c>
      <c r="F34" s="25">
        <v>0</v>
      </c>
      <c r="G34" s="25">
        <v>1</v>
      </c>
      <c r="H34" s="28">
        <f t="shared" si="0"/>
        <v>34.340000000000003</v>
      </c>
      <c r="I34" s="56">
        <v>0</v>
      </c>
      <c r="J34" s="50">
        <f t="shared" si="1"/>
        <v>34.340000000000003</v>
      </c>
      <c r="K34" s="50">
        <f t="shared" si="2"/>
        <v>73.19</v>
      </c>
      <c r="L34" s="50">
        <f t="shared" si="3"/>
        <v>34.340000000000003</v>
      </c>
    </row>
    <row r="35" spans="1:13" ht="12" customHeight="1">
      <c r="A35" s="23">
        <f>drivers_list!B35</f>
        <v>27</v>
      </c>
      <c r="B35" s="23" t="str">
        <f>drivers_list!C35</f>
        <v>Прийменко Ірина</v>
      </c>
      <c r="C35" s="23" t="str">
        <f>drivers_list!E35</f>
        <v xml:space="preserve">Січкар Ірина </v>
      </c>
      <c r="D35" s="24">
        <v>33.53</v>
      </c>
      <c r="E35" s="25">
        <v>0</v>
      </c>
      <c r="F35" s="25">
        <v>0</v>
      </c>
      <c r="G35" s="25">
        <v>0</v>
      </c>
      <c r="H35" s="28">
        <f t="shared" si="0"/>
        <v>33.53</v>
      </c>
      <c r="I35" s="56">
        <v>0</v>
      </c>
      <c r="J35" s="50">
        <f t="shared" si="1"/>
        <v>33.53</v>
      </c>
      <c r="K35" s="50">
        <f t="shared" si="2"/>
        <v>73.19</v>
      </c>
      <c r="L35" s="50">
        <f t="shared" si="3"/>
        <v>33.53</v>
      </c>
    </row>
    <row r="36" spans="1:13" ht="12" customHeight="1">
      <c r="A36" s="23">
        <f>drivers_list!B36</f>
        <v>28</v>
      </c>
      <c r="B36" s="23" t="str">
        <f>drivers_list!C36</f>
        <v>Яременко Антоніна</v>
      </c>
      <c r="C36" s="23" t="str">
        <f>drivers_list!E36</f>
        <v>Костогриз Світлана</v>
      </c>
      <c r="D36" s="24">
        <v>37.340000000000003</v>
      </c>
      <c r="E36" s="25">
        <v>0</v>
      </c>
      <c r="F36" s="25">
        <v>0</v>
      </c>
      <c r="G36" s="25">
        <v>1</v>
      </c>
      <c r="H36" s="28">
        <f t="shared" si="0"/>
        <v>42.34</v>
      </c>
      <c r="I36" s="56">
        <v>0</v>
      </c>
      <c r="J36" s="50">
        <f t="shared" si="1"/>
        <v>42.34</v>
      </c>
      <c r="K36" s="50">
        <f t="shared" si="2"/>
        <v>73.19</v>
      </c>
      <c r="L36" s="50">
        <f t="shared" si="3"/>
        <v>42.34</v>
      </c>
    </row>
    <row r="37" spans="1:13" ht="12" customHeight="1">
      <c r="A37" s="23">
        <f>drivers_list!B37</f>
        <v>29</v>
      </c>
      <c r="B37" s="23" t="str">
        <f>drivers_list!C37</f>
        <v>Шатіло Олена</v>
      </c>
      <c r="C37" s="23" t="str">
        <f>drivers_list!E37</f>
        <v>Кирилюк Ольга</v>
      </c>
      <c r="D37" s="24">
        <v>73.19</v>
      </c>
      <c r="E37" s="25">
        <v>0</v>
      </c>
      <c r="F37" s="25">
        <v>0</v>
      </c>
      <c r="G37" s="25">
        <v>0</v>
      </c>
      <c r="H37" s="28">
        <f t="shared" si="0"/>
        <v>73.19</v>
      </c>
      <c r="I37" s="56">
        <v>0</v>
      </c>
      <c r="J37" s="50">
        <f t="shared" si="1"/>
        <v>73.19</v>
      </c>
      <c r="K37" s="50">
        <f t="shared" si="2"/>
        <v>73.19</v>
      </c>
      <c r="L37" s="50">
        <f t="shared" si="3"/>
        <v>73.19</v>
      </c>
    </row>
    <row r="38" spans="1:13" ht="12" customHeight="1">
      <c r="A38" s="100">
        <f>drivers_list!B38</f>
        <v>33</v>
      </c>
      <c r="B38" s="100" t="str">
        <f>drivers_list!C38</f>
        <v xml:space="preserve">Анна VIPER </v>
      </c>
      <c r="C38" s="100" t="str">
        <f>drivers_list!E38</f>
        <v>Елена KILLER</v>
      </c>
      <c r="D38" s="101">
        <v>27.81</v>
      </c>
      <c r="E38" s="102">
        <v>0</v>
      </c>
      <c r="F38" s="102">
        <v>0</v>
      </c>
      <c r="G38" s="102">
        <v>0</v>
      </c>
      <c r="H38" s="105">
        <f t="shared" si="0"/>
        <v>27.81</v>
      </c>
      <c r="I38" s="115">
        <v>0</v>
      </c>
      <c r="J38" s="116">
        <f t="shared" si="1"/>
        <v>27.81</v>
      </c>
      <c r="K38" s="116">
        <f t="shared" si="2"/>
        <v>73.19</v>
      </c>
      <c r="L38" s="116">
        <f t="shared" si="3"/>
        <v>27.81</v>
      </c>
    </row>
    <row r="39" spans="1:13" ht="12" customHeight="1">
      <c r="A39" s="110"/>
      <c r="B39" s="110"/>
      <c r="C39" s="110"/>
      <c r="D39" s="112"/>
      <c r="E39" s="111"/>
      <c r="F39" s="111"/>
      <c r="G39" s="111"/>
      <c r="H39" s="112"/>
      <c r="I39" s="117"/>
      <c r="J39" s="118"/>
      <c r="K39" s="118"/>
      <c r="L39" s="118"/>
      <c r="M39" s="114"/>
    </row>
    <row r="40" spans="1:13" ht="12" customHeight="1">
      <c r="A40" s="110"/>
      <c r="B40" s="110"/>
      <c r="C40" s="110"/>
      <c r="D40" s="112"/>
      <c r="E40" s="111"/>
      <c r="F40" s="111"/>
      <c r="G40" s="111"/>
      <c r="H40" s="112"/>
      <c r="I40" s="117"/>
      <c r="J40" s="118"/>
      <c r="K40" s="118"/>
      <c r="L40" s="118"/>
      <c r="M40" s="114"/>
    </row>
    <row r="41" spans="1:13" ht="12" customHeight="1">
      <c r="A41" s="110"/>
      <c r="B41" s="110"/>
      <c r="C41" s="110"/>
      <c r="D41" s="112"/>
      <c r="E41" s="111"/>
      <c r="F41" s="111"/>
      <c r="G41" s="111"/>
      <c r="H41" s="112"/>
      <c r="I41" s="117"/>
      <c r="J41" s="118"/>
      <c r="K41" s="118"/>
      <c r="L41" s="118"/>
      <c r="M41" s="114"/>
    </row>
    <row r="42" spans="1:13" ht="12" customHeight="1">
      <c r="A42" s="110"/>
      <c r="B42" s="110"/>
      <c r="C42" s="110"/>
      <c r="D42" s="112"/>
      <c r="E42" s="111"/>
      <c r="F42" s="111"/>
      <c r="G42" s="111"/>
      <c r="H42" s="112"/>
      <c r="I42" s="117"/>
      <c r="J42" s="118"/>
      <c r="K42" s="118"/>
      <c r="L42" s="118"/>
      <c r="M42" s="114"/>
    </row>
    <row r="43" spans="1:13" ht="12" customHeight="1">
      <c r="A43" s="110"/>
      <c r="B43" s="110"/>
      <c r="C43" s="110"/>
      <c r="D43" s="112"/>
      <c r="E43" s="111"/>
      <c r="F43" s="111"/>
      <c r="G43" s="111"/>
      <c r="H43" s="112"/>
      <c r="I43" s="117"/>
      <c r="J43" s="118"/>
      <c r="K43" s="118"/>
      <c r="L43" s="118"/>
      <c r="M43" s="114"/>
    </row>
    <row r="44" spans="1:13" ht="12" customHeight="1">
      <c r="A44" s="110"/>
      <c r="B44" s="110"/>
      <c r="C44" s="110"/>
      <c r="D44" s="112"/>
      <c r="E44" s="111"/>
      <c r="F44" s="111"/>
      <c r="G44" s="111"/>
      <c r="H44" s="112"/>
      <c r="I44" s="117"/>
      <c r="J44" s="118"/>
      <c r="K44" s="118"/>
      <c r="L44" s="118"/>
      <c r="M44" s="114"/>
    </row>
    <row r="45" spans="1:13" ht="12" customHeight="1">
      <c r="A45" s="110"/>
      <c r="B45" s="110"/>
      <c r="C45" s="110"/>
      <c r="D45" s="112"/>
      <c r="E45" s="111"/>
      <c r="F45" s="111"/>
      <c r="G45" s="111"/>
      <c r="H45" s="112"/>
      <c r="I45" s="117"/>
      <c r="J45" s="118"/>
      <c r="K45" s="118"/>
      <c r="L45" s="118"/>
      <c r="M45" s="114"/>
    </row>
    <row r="46" spans="1:13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</row>
  </sheetData>
  <phoneticPr fontId="8" type="noConversion"/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8:P46"/>
  <sheetViews>
    <sheetView topLeftCell="A15" workbookViewId="0">
      <selection activeCell="D39" sqref="D39"/>
    </sheetView>
  </sheetViews>
  <sheetFormatPr defaultRowHeight="15"/>
  <cols>
    <col min="1" max="1" width="5" customWidth="1"/>
    <col min="2" max="2" width="16.42578125" hidden="1" customWidth="1"/>
    <col min="3" max="3" width="15.85546875" hidden="1" customWidth="1"/>
    <col min="4" max="4" width="6.140625" customWidth="1"/>
    <col min="5" max="5" width="7.140625" customWidth="1"/>
    <col min="6" max="6" width="7.7109375" customWidth="1"/>
    <col min="7" max="7" width="6.7109375" customWidth="1"/>
    <col min="8" max="8" width="7.85546875" customWidth="1"/>
    <col min="9" max="9" width="5" customWidth="1"/>
    <col min="10" max="10" width="6.42578125" customWidth="1"/>
    <col min="11" max="11" width="6.5703125" customWidth="1"/>
    <col min="12" max="12" width="6" customWidth="1"/>
    <col min="13" max="13" width="5" customWidth="1"/>
    <col min="14" max="14" width="6" customWidth="1"/>
  </cols>
  <sheetData>
    <row r="8" spans="1:16">
      <c r="A8" s="14"/>
      <c r="B8" s="14"/>
      <c r="C8" s="14"/>
      <c r="D8" s="53" t="s">
        <v>33</v>
      </c>
      <c r="E8" s="53"/>
      <c r="F8" s="53"/>
      <c r="G8" s="53"/>
      <c r="H8" s="53"/>
      <c r="I8" s="54"/>
      <c r="J8" s="54"/>
      <c r="K8" s="54"/>
      <c r="L8" s="54"/>
      <c r="M8" s="55" t="s">
        <v>47</v>
      </c>
      <c r="N8" s="55"/>
    </row>
    <row r="9" spans="1:16">
      <c r="A9" s="14"/>
      <c r="B9" s="14"/>
      <c r="C9" s="14"/>
      <c r="D9" s="14"/>
      <c r="E9" s="14" t="s">
        <v>39</v>
      </c>
      <c r="F9" s="14"/>
      <c r="G9" s="14"/>
      <c r="H9" s="14"/>
      <c r="I9" t="s">
        <v>43</v>
      </c>
      <c r="K9" t="s">
        <v>46</v>
      </c>
    </row>
    <row r="10" spans="1:16" ht="23.25">
      <c r="A10" s="18" t="s">
        <v>6</v>
      </c>
      <c r="B10" s="19" t="s">
        <v>7</v>
      </c>
      <c r="C10" s="19" t="s">
        <v>8</v>
      </c>
      <c r="D10" s="21" t="s">
        <v>34</v>
      </c>
      <c r="E10" s="47" t="s">
        <v>40</v>
      </c>
      <c r="F10" s="47" t="s">
        <v>41</v>
      </c>
      <c r="G10" s="47" t="s">
        <v>42</v>
      </c>
      <c r="H10" s="20" t="s">
        <v>14</v>
      </c>
      <c r="I10" s="47" t="s">
        <v>44</v>
      </c>
      <c r="J10" s="49" t="s">
        <v>34</v>
      </c>
      <c r="K10" s="71">
        <f>MAX(J11:J45)</f>
        <v>72.024000000000001</v>
      </c>
      <c r="L10" s="57" t="s">
        <v>45</v>
      </c>
      <c r="M10" s="57" t="s">
        <v>48</v>
      </c>
      <c r="N10" s="57" t="s">
        <v>49</v>
      </c>
      <c r="P10" s="70"/>
    </row>
    <row r="11" spans="1:16" ht="12" customHeight="1">
      <c r="A11" s="23">
        <f>drivers_list!B11</f>
        <v>1</v>
      </c>
      <c r="B11" s="23" t="str">
        <f>drivers_list!C11</f>
        <v>Савченко-Шагінян Тетяна</v>
      </c>
      <c r="C11" s="23" t="str">
        <f>drivers_list!E11</f>
        <v xml:space="preserve">Єпіфанова Ганна </v>
      </c>
      <c r="D11" s="24">
        <v>72.024000000000001</v>
      </c>
      <c r="E11" s="25">
        <v>0</v>
      </c>
      <c r="F11" s="25">
        <v>0</v>
      </c>
      <c r="G11" s="25">
        <v>0</v>
      </c>
      <c r="H11" s="28">
        <f>SUM(D11,5*E11,5*F11,5*G11)</f>
        <v>72.024000000000001</v>
      </c>
      <c r="I11" s="56">
        <v>0</v>
      </c>
      <c r="J11" s="50">
        <f>H11-H11*I11</f>
        <v>72.024000000000001</v>
      </c>
      <c r="K11" s="50">
        <f>K10</f>
        <v>72.024000000000001</v>
      </c>
      <c r="L11" s="50">
        <f>IF(I11,K10*1.1,J11)</f>
        <v>72.024000000000001</v>
      </c>
      <c r="M11" s="56">
        <v>0</v>
      </c>
      <c r="N11" s="50">
        <f>L11-5*M11</f>
        <v>72.024000000000001</v>
      </c>
      <c r="O11" s="70"/>
    </row>
    <row r="12" spans="1:16" ht="12" customHeight="1">
      <c r="A12" s="23">
        <f>drivers_list!B12</f>
        <v>2</v>
      </c>
      <c r="B12" s="23" t="str">
        <f>drivers_list!C12</f>
        <v>Дудар Любов</v>
      </c>
      <c r="C12" s="23" t="str">
        <f>drivers_list!E12</f>
        <v>Гальвес Ірина</v>
      </c>
      <c r="D12" s="24">
        <v>43.26</v>
      </c>
      <c r="E12" s="25">
        <v>0</v>
      </c>
      <c r="F12" s="25">
        <v>0</v>
      </c>
      <c r="G12" s="25">
        <v>0</v>
      </c>
      <c r="H12" s="28">
        <f t="shared" ref="H12:H38" si="0">SUM(D12,5*E12,5*F12,5*G12)</f>
        <v>43.26</v>
      </c>
      <c r="I12" s="56">
        <v>0</v>
      </c>
      <c r="J12" s="50">
        <f t="shared" ref="J12:J38" si="1">H12-H12*I12</f>
        <v>43.26</v>
      </c>
      <c r="K12" s="50">
        <f t="shared" ref="K12:K38" si="2">K11</f>
        <v>72.024000000000001</v>
      </c>
      <c r="L12" s="50">
        <f t="shared" ref="L12:L38" si="3">IF(I12,K11*1.1,J12)</f>
        <v>43.26</v>
      </c>
      <c r="M12" s="56">
        <v>0</v>
      </c>
      <c r="N12" s="50">
        <f t="shared" ref="N12:N38" si="4">L12-5*M12</f>
        <v>43.26</v>
      </c>
      <c r="O12" s="70"/>
    </row>
    <row r="13" spans="1:16" ht="12" customHeight="1">
      <c r="A13" s="23">
        <f>drivers_list!B13</f>
        <v>3</v>
      </c>
      <c r="B13" s="23" t="str">
        <f>drivers_list!C13</f>
        <v>Кяниця Марина</v>
      </c>
      <c r="C13" s="23" t="str">
        <f>drivers_list!E13</f>
        <v>Анісімова  Яна</v>
      </c>
      <c r="D13" s="24">
        <v>45.26</v>
      </c>
      <c r="E13" s="25">
        <v>0</v>
      </c>
      <c r="F13" s="25">
        <v>0</v>
      </c>
      <c r="G13" s="25">
        <v>0</v>
      </c>
      <c r="H13" s="28">
        <f t="shared" si="0"/>
        <v>45.26</v>
      </c>
      <c r="I13" s="56">
        <v>0</v>
      </c>
      <c r="J13" s="50">
        <f t="shared" si="1"/>
        <v>45.26</v>
      </c>
      <c r="K13" s="50">
        <f t="shared" si="2"/>
        <v>72.024000000000001</v>
      </c>
      <c r="L13" s="50">
        <f t="shared" si="3"/>
        <v>45.26</v>
      </c>
      <c r="M13" s="56">
        <v>0</v>
      </c>
      <c r="N13" s="50">
        <f t="shared" si="4"/>
        <v>45.26</v>
      </c>
      <c r="O13" s="70"/>
    </row>
    <row r="14" spans="1:16" ht="12" customHeight="1">
      <c r="A14" s="23">
        <f>drivers_list!B14</f>
        <v>4</v>
      </c>
      <c r="B14" s="23" t="str">
        <f>drivers_list!C14</f>
        <v>Сорокіна Валерія</v>
      </c>
      <c r="C14" s="23" t="str">
        <f>drivers_list!E14</f>
        <v>Радуцька Людмила</v>
      </c>
      <c r="D14" s="24">
        <v>44.08</v>
      </c>
      <c r="E14" s="25">
        <v>0</v>
      </c>
      <c r="F14" s="25">
        <v>0</v>
      </c>
      <c r="G14" s="25">
        <v>0</v>
      </c>
      <c r="H14" s="28">
        <f t="shared" si="0"/>
        <v>44.08</v>
      </c>
      <c r="I14" s="56">
        <v>0</v>
      </c>
      <c r="J14" s="50">
        <f t="shared" si="1"/>
        <v>44.08</v>
      </c>
      <c r="K14" s="50">
        <f t="shared" si="2"/>
        <v>72.024000000000001</v>
      </c>
      <c r="L14" s="50">
        <f t="shared" si="3"/>
        <v>44.08</v>
      </c>
      <c r="M14" s="56">
        <v>0</v>
      </c>
      <c r="N14" s="50">
        <f t="shared" si="4"/>
        <v>44.08</v>
      </c>
      <c r="O14" s="70"/>
    </row>
    <row r="15" spans="1:16" ht="12" customHeight="1">
      <c r="A15" s="23">
        <f>drivers_list!B15</f>
        <v>5</v>
      </c>
      <c r="B15" s="23" t="str">
        <f>drivers_list!C15</f>
        <v>Левіщенко Валерія</v>
      </c>
      <c r="C15" s="23" t="str">
        <f>drivers_list!E15</f>
        <v>Хмель Сніжана</v>
      </c>
      <c r="D15" s="24">
        <v>49.02</v>
      </c>
      <c r="E15" s="25">
        <v>0</v>
      </c>
      <c r="F15" s="25">
        <v>0</v>
      </c>
      <c r="G15" s="25">
        <v>0</v>
      </c>
      <c r="H15" s="28">
        <f t="shared" si="0"/>
        <v>49.02</v>
      </c>
      <c r="I15" s="56">
        <v>0</v>
      </c>
      <c r="J15" s="50">
        <f t="shared" si="1"/>
        <v>49.02</v>
      </c>
      <c r="K15" s="50">
        <f t="shared" si="2"/>
        <v>72.024000000000001</v>
      </c>
      <c r="L15" s="50">
        <f t="shared" si="3"/>
        <v>49.02</v>
      </c>
      <c r="M15" s="56">
        <v>0</v>
      </c>
      <c r="N15" s="50">
        <f t="shared" si="4"/>
        <v>49.02</v>
      </c>
      <c r="O15" s="70"/>
    </row>
    <row r="16" spans="1:16" ht="12" customHeight="1">
      <c r="A16" s="23">
        <f>drivers_list!B16</f>
        <v>6</v>
      </c>
      <c r="B16" s="23" t="str">
        <f>drivers_list!C16</f>
        <v xml:space="preserve">Коливайло Юлія </v>
      </c>
      <c r="C16" s="23" t="str">
        <f>drivers_list!E16</f>
        <v xml:space="preserve">  Панченко Єлизавета</v>
      </c>
      <c r="D16" s="24">
        <v>45.1</v>
      </c>
      <c r="E16" s="25">
        <v>0</v>
      </c>
      <c r="F16" s="25">
        <v>0</v>
      </c>
      <c r="G16" s="25">
        <v>0</v>
      </c>
      <c r="H16" s="28">
        <f t="shared" si="0"/>
        <v>45.1</v>
      </c>
      <c r="I16" s="56">
        <v>0</v>
      </c>
      <c r="J16" s="50">
        <f t="shared" si="1"/>
        <v>45.1</v>
      </c>
      <c r="K16" s="50">
        <f t="shared" si="2"/>
        <v>72.024000000000001</v>
      </c>
      <c r="L16" s="50">
        <f t="shared" si="3"/>
        <v>45.1</v>
      </c>
      <c r="M16" s="56">
        <v>0</v>
      </c>
      <c r="N16" s="50">
        <f t="shared" si="4"/>
        <v>45.1</v>
      </c>
      <c r="O16" s="70"/>
    </row>
    <row r="17" spans="1:15" ht="12" customHeight="1">
      <c r="A17" s="23">
        <f>drivers_list!B17</f>
        <v>7</v>
      </c>
      <c r="B17" s="23" t="str">
        <f>drivers_list!C17</f>
        <v xml:space="preserve">Утченко Христина </v>
      </c>
      <c r="C17" s="23" t="str">
        <f>drivers_list!E17</f>
        <v>Полякова Валентина</v>
      </c>
      <c r="D17" s="24">
        <v>42.97</v>
      </c>
      <c r="E17" s="25">
        <v>0</v>
      </c>
      <c r="F17" s="25">
        <v>0</v>
      </c>
      <c r="G17" s="25">
        <v>0</v>
      </c>
      <c r="H17" s="28">
        <f t="shared" si="0"/>
        <v>42.97</v>
      </c>
      <c r="I17" s="56">
        <v>0</v>
      </c>
      <c r="J17" s="50">
        <f t="shared" si="1"/>
        <v>42.97</v>
      </c>
      <c r="K17" s="50">
        <f t="shared" si="2"/>
        <v>72.024000000000001</v>
      </c>
      <c r="L17" s="50">
        <f t="shared" si="3"/>
        <v>42.97</v>
      </c>
      <c r="M17" s="56">
        <v>0</v>
      </c>
      <c r="N17" s="50">
        <f t="shared" si="4"/>
        <v>42.97</v>
      </c>
      <c r="O17" s="70"/>
    </row>
    <row r="18" spans="1:15" ht="12" customHeight="1">
      <c r="A18" s="23">
        <f>drivers_list!B18</f>
        <v>8</v>
      </c>
      <c r="B18" s="23" t="str">
        <f>drivers_list!C18</f>
        <v>Карнаухова Анна</v>
      </c>
      <c r="C18" s="23" t="str">
        <f>drivers_list!E18</f>
        <v>Дробот Лариса</v>
      </c>
      <c r="D18" s="24">
        <v>50.42</v>
      </c>
      <c r="E18" s="25">
        <v>0</v>
      </c>
      <c r="F18" s="25">
        <v>0</v>
      </c>
      <c r="G18" s="25">
        <v>0</v>
      </c>
      <c r="H18" s="28">
        <f t="shared" si="0"/>
        <v>50.42</v>
      </c>
      <c r="I18" s="56">
        <v>0</v>
      </c>
      <c r="J18" s="50">
        <f t="shared" si="1"/>
        <v>50.42</v>
      </c>
      <c r="K18" s="50">
        <f t="shared" si="2"/>
        <v>72.024000000000001</v>
      </c>
      <c r="L18" s="50">
        <f t="shared" si="3"/>
        <v>50.42</v>
      </c>
      <c r="M18" s="56">
        <v>0</v>
      </c>
      <c r="N18" s="50">
        <f t="shared" si="4"/>
        <v>50.42</v>
      </c>
      <c r="O18" s="70"/>
    </row>
    <row r="19" spans="1:15" ht="12" customHeight="1">
      <c r="A19" s="23">
        <f>drivers_list!B19</f>
        <v>9</v>
      </c>
      <c r="B19" s="23" t="str">
        <f>drivers_list!C19</f>
        <v xml:space="preserve">Симонова Ірина </v>
      </c>
      <c r="C19" s="23" t="str">
        <f>drivers_list!E19</f>
        <v>Базилєва Дар`я</v>
      </c>
      <c r="D19" s="24">
        <v>44.57</v>
      </c>
      <c r="E19" s="25">
        <v>0</v>
      </c>
      <c r="F19" s="25">
        <v>0</v>
      </c>
      <c r="G19" s="25">
        <v>0</v>
      </c>
      <c r="H19" s="28">
        <f t="shared" si="0"/>
        <v>44.57</v>
      </c>
      <c r="I19" s="56">
        <v>0</v>
      </c>
      <c r="J19" s="50">
        <f t="shared" si="1"/>
        <v>44.57</v>
      </c>
      <c r="K19" s="50">
        <f t="shared" si="2"/>
        <v>72.024000000000001</v>
      </c>
      <c r="L19" s="50">
        <f t="shared" si="3"/>
        <v>44.57</v>
      </c>
      <c r="M19" s="56">
        <v>0</v>
      </c>
      <c r="N19" s="50">
        <f t="shared" si="4"/>
        <v>44.57</v>
      </c>
      <c r="O19" s="70"/>
    </row>
    <row r="20" spans="1:15" ht="12" customHeight="1">
      <c r="A20" s="23">
        <f>drivers_list!B20</f>
        <v>10</v>
      </c>
      <c r="B20" s="23" t="str">
        <f>drivers_list!C20</f>
        <v>Постановська Ірина</v>
      </c>
      <c r="C20" s="23" t="str">
        <f>drivers_list!E20</f>
        <v xml:space="preserve"> Ясь Тетяна</v>
      </c>
      <c r="D20" s="24">
        <v>46.47</v>
      </c>
      <c r="E20" s="25">
        <v>0</v>
      </c>
      <c r="F20" s="25">
        <v>0</v>
      </c>
      <c r="G20" s="25">
        <v>0</v>
      </c>
      <c r="H20" s="28">
        <f t="shared" si="0"/>
        <v>46.47</v>
      </c>
      <c r="I20" s="56">
        <v>0</v>
      </c>
      <c r="J20" s="50">
        <f t="shared" si="1"/>
        <v>46.47</v>
      </c>
      <c r="K20" s="50">
        <f t="shared" si="2"/>
        <v>72.024000000000001</v>
      </c>
      <c r="L20" s="50">
        <f t="shared" si="3"/>
        <v>46.47</v>
      </c>
      <c r="M20" s="56">
        <v>0</v>
      </c>
      <c r="N20" s="50">
        <f t="shared" si="4"/>
        <v>46.47</v>
      </c>
      <c r="O20" s="70"/>
    </row>
    <row r="21" spans="1:15" ht="12" customHeight="1">
      <c r="A21" s="23">
        <f>drivers_list!B21</f>
        <v>11</v>
      </c>
      <c r="B21" s="23" t="str">
        <f>drivers_list!C21</f>
        <v>"ЛЕСЯ" Ларион Олеся</v>
      </c>
      <c r="C21" s="23" t="str">
        <f>drivers_list!E21</f>
        <v>ROXY Сергіїва Роксолана</v>
      </c>
      <c r="D21" s="24">
        <v>42.58</v>
      </c>
      <c r="E21" s="25">
        <v>0</v>
      </c>
      <c r="F21" s="25">
        <v>0</v>
      </c>
      <c r="G21" s="25">
        <v>0</v>
      </c>
      <c r="H21" s="28">
        <f t="shared" si="0"/>
        <v>42.58</v>
      </c>
      <c r="I21" s="56">
        <v>0</v>
      </c>
      <c r="J21" s="50">
        <f t="shared" si="1"/>
        <v>42.58</v>
      </c>
      <c r="K21" s="50">
        <f t="shared" si="2"/>
        <v>72.024000000000001</v>
      </c>
      <c r="L21" s="50">
        <f t="shared" si="3"/>
        <v>42.58</v>
      </c>
      <c r="M21" s="56">
        <v>0</v>
      </c>
      <c r="N21" s="50">
        <f t="shared" si="4"/>
        <v>42.58</v>
      </c>
      <c r="O21" s="70"/>
    </row>
    <row r="22" spans="1:15" ht="12" customHeight="1">
      <c r="A22" s="23">
        <f>drivers_list!B22</f>
        <v>12</v>
      </c>
      <c r="B22" s="23" t="str">
        <f>drivers_list!C22</f>
        <v xml:space="preserve">Івершень Тетяна </v>
      </c>
      <c r="C22" s="23" t="str">
        <f>drivers_list!E22</f>
        <v>Шульга Ганна</v>
      </c>
      <c r="D22" s="24">
        <v>56.14</v>
      </c>
      <c r="E22" s="25">
        <v>0</v>
      </c>
      <c r="F22" s="25">
        <v>0</v>
      </c>
      <c r="G22" s="25">
        <v>0</v>
      </c>
      <c r="H22" s="28">
        <f t="shared" si="0"/>
        <v>56.14</v>
      </c>
      <c r="I22" s="56">
        <v>0</v>
      </c>
      <c r="J22" s="50">
        <f t="shared" si="1"/>
        <v>56.14</v>
      </c>
      <c r="K22" s="50">
        <f t="shared" si="2"/>
        <v>72.024000000000001</v>
      </c>
      <c r="L22" s="50">
        <f t="shared" si="3"/>
        <v>56.14</v>
      </c>
      <c r="M22" s="56">
        <v>0</v>
      </c>
      <c r="N22" s="50">
        <f t="shared" si="4"/>
        <v>56.14</v>
      </c>
      <c r="O22" s="70"/>
    </row>
    <row r="23" spans="1:15" ht="12" customHeight="1">
      <c r="A23" s="23">
        <f>drivers_list!B23</f>
        <v>13</v>
      </c>
      <c r="B23" s="23" t="str">
        <f>drivers_list!C23</f>
        <v xml:space="preserve">MATILDA Герасимчук Світлана </v>
      </c>
      <c r="C23" s="23" t="str">
        <f>drivers_list!E23</f>
        <v>ROMASHKA Кравчук Наталія</v>
      </c>
      <c r="D23" s="24">
        <v>45.9</v>
      </c>
      <c r="E23" s="25">
        <v>0</v>
      </c>
      <c r="F23" s="25">
        <v>0</v>
      </c>
      <c r="G23" s="25">
        <v>0</v>
      </c>
      <c r="H23" s="28">
        <f t="shared" si="0"/>
        <v>45.9</v>
      </c>
      <c r="I23" s="56">
        <v>0</v>
      </c>
      <c r="J23" s="50">
        <f t="shared" si="1"/>
        <v>45.9</v>
      </c>
      <c r="K23" s="50">
        <f t="shared" si="2"/>
        <v>72.024000000000001</v>
      </c>
      <c r="L23" s="50">
        <f t="shared" si="3"/>
        <v>45.9</v>
      </c>
      <c r="M23" s="56">
        <v>0</v>
      </c>
      <c r="N23" s="50">
        <f t="shared" si="4"/>
        <v>45.9</v>
      </c>
      <c r="O23" s="70"/>
    </row>
    <row r="24" spans="1:15" ht="12" customHeight="1">
      <c r="A24" s="23">
        <f>drivers_list!B24</f>
        <v>14</v>
      </c>
      <c r="B24" s="23" t="str">
        <f>drivers_list!C24</f>
        <v>МИХАСЯ Шумакова Олена</v>
      </c>
      <c r="C24" s="23" t="str">
        <f>drivers_list!E24</f>
        <v>Дмитрієва Олена</v>
      </c>
      <c r="D24" s="24">
        <v>45.05</v>
      </c>
      <c r="E24" s="25">
        <v>0</v>
      </c>
      <c r="F24" s="25">
        <v>0</v>
      </c>
      <c r="G24" s="25">
        <v>0</v>
      </c>
      <c r="H24" s="28">
        <f t="shared" si="0"/>
        <v>45.05</v>
      </c>
      <c r="I24" s="56">
        <v>0</v>
      </c>
      <c r="J24" s="50">
        <f t="shared" si="1"/>
        <v>45.05</v>
      </c>
      <c r="K24" s="50">
        <f t="shared" si="2"/>
        <v>72.024000000000001</v>
      </c>
      <c r="L24" s="50">
        <f t="shared" si="3"/>
        <v>45.05</v>
      </c>
      <c r="M24" s="56">
        <v>0</v>
      </c>
      <c r="N24" s="50">
        <f t="shared" si="4"/>
        <v>45.05</v>
      </c>
      <c r="O24" s="70"/>
    </row>
    <row r="25" spans="1:15" ht="12" customHeight="1">
      <c r="A25" s="23">
        <f>drivers_list!B25</f>
        <v>15</v>
      </c>
      <c r="B25" s="23" t="str">
        <f>drivers_list!C25</f>
        <v>Белая Екатерина</v>
      </c>
      <c r="C25" s="23" t="str">
        <f>drivers_list!E25</f>
        <v>Поштарук Татьяна</v>
      </c>
      <c r="D25" s="24">
        <v>54.08</v>
      </c>
      <c r="E25" s="25">
        <v>0</v>
      </c>
      <c r="F25" s="25">
        <v>0</v>
      </c>
      <c r="G25" s="25">
        <v>0</v>
      </c>
      <c r="H25" s="28">
        <f t="shared" si="0"/>
        <v>54.08</v>
      </c>
      <c r="I25" s="56">
        <v>0</v>
      </c>
      <c r="J25" s="50">
        <f t="shared" si="1"/>
        <v>54.08</v>
      </c>
      <c r="K25" s="50">
        <f t="shared" si="2"/>
        <v>72.024000000000001</v>
      </c>
      <c r="L25" s="50">
        <f t="shared" si="3"/>
        <v>54.08</v>
      </c>
      <c r="M25" s="56">
        <v>0</v>
      </c>
      <c r="N25" s="50">
        <f t="shared" si="4"/>
        <v>54.08</v>
      </c>
      <c r="O25" s="70"/>
    </row>
    <row r="26" spans="1:15" ht="12" customHeight="1">
      <c r="A26" s="23">
        <f>drivers_list!B26</f>
        <v>16</v>
      </c>
      <c r="B26" s="23" t="str">
        <f>drivers_list!C26</f>
        <v>Астапова Полина</v>
      </c>
      <c r="C26" s="23" t="str">
        <f>drivers_list!E26</f>
        <v>Матвеева Алина</v>
      </c>
      <c r="D26" s="140">
        <v>0</v>
      </c>
      <c r="E26" s="139">
        <v>0</v>
      </c>
      <c r="F26" s="139">
        <v>0</v>
      </c>
      <c r="G26" s="139">
        <v>0</v>
      </c>
      <c r="H26" s="28">
        <f t="shared" si="0"/>
        <v>0</v>
      </c>
      <c r="I26" s="56">
        <v>0</v>
      </c>
      <c r="J26" s="50">
        <f t="shared" si="1"/>
        <v>0</v>
      </c>
      <c r="K26" s="50">
        <f t="shared" si="2"/>
        <v>72.024000000000001</v>
      </c>
      <c r="L26" s="50">
        <f t="shared" si="3"/>
        <v>0</v>
      </c>
      <c r="M26" s="56">
        <v>0</v>
      </c>
      <c r="N26" s="50">
        <f t="shared" si="4"/>
        <v>0</v>
      </c>
      <c r="O26" s="70"/>
    </row>
    <row r="27" spans="1:15" ht="12" customHeight="1">
      <c r="A27" s="23">
        <f>drivers_list!B27</f>
        <v>17</v>
      </c>
      <c r="B27" s="23" t="str">
        <f>drivers_list!C27</f>
        <v>Фетисова Ірина</v>
      </c>
      <c r="C27" s="23" t="str">
        <f>drivers_list!E27</f>
        <v>Мануйлова Олена</v>
      </c>
      <c r="D27" s="24">
        <v>62.04</v>
      </c>
      <c r="E27" s="25">
        <v>0</v>
      </c>
      <c r="F27" s="25">
        <v>0</v>
      </c>
      <c r="G27" s="25">
        <v>0</v>
      </c>
      <c r="H27" s="28">
        <f t="shared" si="0"/>
        <v>62.04</v>
      </c>
      <c r="I27" s="56">
        <v>0</v>
      </c>
      <c r="J27" s="50">
        <f t="shared" si="1"/>
        <v>62.04</v>
      </c>
      <c r="K27" s="50">
        <f t="shared" si="2"/>
        <v>72.024000000000001</v>
      </c>
      <c r="L27" s="50">
        <f t="shared" si="3"/>
        <v>62.04</v>
      </c>
      <c r="M27" s="56">
        <v>0</v>
      </c>
      <c r="N27" s="50">
        <f t="shared" si="4"/>
        <v>62.04</v>
      </c>
      <c r="O27" s="70"/>
    </row>
    <row r="28" spans="1:15" ht="12" customHeight="1">
      <c r="A28" s="23">
        <f>drivers_list!B28</f>
        <v>19</v>
      </c>
      <c r="B28" s="23" t="str">
        <f>drivers_list!C28</f>
        <v>Березенська Наталія</v>
      </c>
      <c r="C28" s="23" t="str">
        <f>drivers_list!E28</f>
        <v>Замерченко Ганна</v>
      </c>
      <c r="D28" s="24">
        <v>49.58</v>
      </c>
      <c r="E28" s="25">
        <v>0</v>
      </c>
      <c r="F28" s="25">
        <v>0</v>
      </c>
      <c r="G28" s="25">
        <v>0</v>
      </c>
      <c r="H28" s="28">
        <f t="shared" si="0"/>
        <v>49.58</v>
      </c>
      <c r="I28" s="56">
        <v>0</v>
      </c>
      <c r="J28" s="50">
        <f t="shared" si="1"/>
        <v>49.58</v>
      </c>
      <c r="K28" s="50">
        <f t="shared" si="2"/>
        <v>72.024000000000001</v>
      </c>
      <c r="L28" s="50">
        <f t="shared" si="3"/>
        <v>49.58</v>
      </c>
      <c r="M28" s="56">
        <v>0</v>
      </c>
      <c r="N28" s="50">
        <f t="shared" si="4"/>
        <v>49.58</v>
      </c>
      <c r="O28" s="70"/>
    </row>
    <row r="29" spans="1:15" ht="12" customHeight="1">
      <c r="A29" s="23">
        <f>drivers_list!B29</f>
        <v>20</v>
      </c>
      <c r="B29" s="23" t="str">
        <f>drivers_list!C29</f>
        <v>Гома Аліна</v>
      </c>
      <c r="C29" s="23" t="str">
        <f>drivers_list!E29</f>
        <v>Скочеляс Катерина</v>
      </c>
      <c r="D29" s="24">
        <v>52.42</v>
      </c>
      <c r="E29" s="25">
        <v>0</v>
      </c>
      <c r="F29" s="25">
        <v>0</v>
      </c>
      <c r="G29" s="25">
        <v>0</v>
      </c>
      <c r="H29" s="28">
        <f t="shared" si="0"/>
        <v>52.42</v>
      </c>
      <c r="I29" s="56">
        <v>0</v>
      </c>
      <c r="J29" s="50">
        <f t="shared" si="1"/>
        <v>52.42</v>
      </c>
      <c r="K29" s="50">
        <f t="shared" si="2"/>
        <v>72.024000000000001</v>
      </c>
      <c r="L29" s="50">
        <f t="shared" si="3"/>
        <v>52.42</v>
      </c>
      <c r="M29" s="56">
        <v>0</v>
      </c>
      <c r="N29" s="50">
        <f t="shared" si="4"/>
        <v>52.42</v>
      </c>
      <c r="O29" s="70"/>
    </row>
    <row r="30" spans="1:15" ht="12" customHeight="1">
      <c r="A30" s="23">
        <f>drivers_list!B30</f>
        <v>21</v>
      </c>
      <c r="B30" s="23" t="str">
        <f>drivers_list!C30</f>
        <v>Павлик Ирина</v>
      </c>
      <c r="C30" s="23" t="str">
        <f>drivers_list!E30</f>
        <v>Буряк Марина</v>
      </c>
      <c r="D30" s="24">
        <v>44.98</v>
      </c>
      <c r="E30" s="25">
        <v>0</v>
      </c>
      <c r="F30" s="25">
        <v>0</v>
      </c>
      <c r="G30" s="25">
        <v>0</v>
      </c>
      <c r="H30" s="28">
        <f t="shared" si="0"/>
        <v>44.98</v>
      </c>
      <c r="I30" s="56">
        <v>0</v>
      </c>
      <c r="J30" s="50">
        <f t="shared" si="1"/>
        <v>44.98</v>
      </c>
      <c r="K30" s="50">
        <f t="shared" si="2"/>
        <v>72.024000000000001</v>
      </c>
      <c r="L30" s="50">
        <f t="shared" si="3"/>
        <v>44.98</v>
      </c>
      <c r="M30" s="56">
        <v>0</v>
      </c>
      <c r="N30" s="50">
        <f t="shared" si="4"/>
        <v>44.98</v>
      </c>
      <c r="O30" s="70"/>
    </row>
    <row r="31" spans="1:15" ht="12" customHeight="1">
      <c r="A31" s="23">
        <f>drivers_list!B31</f>
        <v>22</v>
      </c>
      <c r="B31" s="23" t="str">
        <f>drivers_list!C31</f>
        <v>Скопець Тетяна</v>
      </c>
      <c r="C31" s="23" t="str">
        <f>drivers_list!E31</f>
        <v>Ковальова Катерина</v>
      </c>
      <c r="D31" s="24">
        <v>45.97</v>
      </c>
      <c r="E31" s="25">
        <v>0</v>
      </c>
      <c r="F31" s="25">
        <v>0</v>
      </c>
      <c r="G31" s="25">
        <v>0</v>
      </c>
      <c r="H31" s="28">
        <f t="shared" si="0"/>
        <v>45.97</v>
      </c>
      <c r="I31" s="56">
        <v>0</v>
      </c>
      <c r="J31" s="50">
        <f t="shared" si="1"/>
        <v>45.97</v>
      </c>
      <c r="K31" s="50">
        <f t="shared" si="2"/>
        <v>72.024000000000001</v>
      </c>
      <c r="L31" s="50">
        <f t="shared" si="3"/>
        <v>45.97</v>
      </c>
      <c r="M31" s="56">
        <v>0</v>
      </c>
      <c r="N31" s="50">
        <f t="shared" si="4"/>
        <v>45.97</v>
      </c>
      <c r="O31" s="70"/>
    </row>
    <row r="32" spans="1:15" ht="12" customHeight="1">
      <c r="A32" s="23">
        <f>drivers_list!B32</f>
        <v>23</v>
      </c>
      <c r="B32" s="23" t="str">
        <f>drivers_list!C32</f>
        <v>Загірська Катерина</v>
      </c>
      <c r="C32" s="23" t="str">
        <f>drivers_list!E32</f>
        <v>Музичук Анастасія</v>
      </c>
      <c r="D32" s="24">
        <v>50.99</v>
      </c>
      <c r="E32" s="25">
        <v>0</v>
      </c>
      <c r="F32" s="25">
        <v>0</v>
      </c>
      <c r="G32" s="25">
        <v>0</v>
      </c>
      <c r="H32" s="28">
        <f t="shared" si="0"/>
        <v>50.99</v>
      </c>
      <c r="I32" s="56">
        <v>0</v>
      </c>
      <c r="J32" s="50">
        <f t="shared" si="1"/>
        <v>50.99</v>
      </c>
      <c r="K32" s="50">
        <f t="shared" si="2"/>
        <v>72.024000000000001</v>
      </c>
      <c r="L32" s="50">
        <f t="shared" si="3"/>
        <v>50.99</v>
      </c>
      <c r="M32" s="56">
        <v>0</v>
      </c>
      <c r="N32" s="50">
        <f t="shared" si="4"/>
        <v>50.99</v>
      </c>
      <c r="O32" s="70"/>
    </row>
    <row r="33" spans="1:15" ht="12" customHeight="1">
      <c r="A33" s="23">
        <f>drivers_list!B33</f>
        <v>24</v>
      </c>
      <c r="B33" s="23" t="str">
        <f>drivers_list!C33</f>
        <v>Пономаренко Олеся</v>
      </c>
      <c r="C33" s="23" t="str">
        <f>drivers_list!E33</f>
        <v>Редкач Олена</v>
      </c>
      <c r="D33" s="24">
        <v>44.36</v>
      </c>
      <c r="E33" s="25">
        <v>0</v>
      </c>
      <c r="F33" s="25">
        <v>0</v>
      </c>
      <c r="G33" s="25">
        <v>0</v>
      </c>
      <c r="H33" s="28">
        <f t="shared" si="0"/>
        <v>44.36</v>
      </c>
      <c r="I33" s="56">
        <v>0</v>
      </c>
      <c r="J33" s="50">
        <f t="shared" si="1"/>
        <v>44.36</v>
      </c>
      <c r="K33" s="50">
        <f t="shared" si="2"/>
        <v>72.024000000000001</v>
      </c>
      <c r="L33" s="50">
        <f t="shared" si="3"/>
        <v>44.36</v>
      </c>
      <c r="M33" s="56">
        <v>0</v>
      </c>
      <c r="N33" s="50">
        <f t="shared" si="4"/>
        <v>44.36</v>
      </c>
      <c r="O33" s="70"/>
    </row>
    <row r="34" spans="1:15" ht="12" customHeight="1">
      <c r="A34" s="23">
        <f>drivers_list!B34</f>
        <v>25</v>
      </c>
      <c r="B34" s="23" t="str">
        <f>drivers_list!C34</f>
        <v>Пехтєрова Крістіна</v>
      </c>
      <c r="C34" s="23" t="str">
        <f>drivers_list!E34</f>
        <v>Чернишенко Юлия</v>
      </c>
      <c r="D34" s="24">
        <v>52.81</v>
      </c>
      <c r="E34" s="25">
        <v>0</v>
      </c>
      <c r="F34" s="25">
        <v>0</v>
      </c>
      <c r="G34" s="25">
        <v>0</v>
      </c>
      <c r="H34" s="28">
        <f t="shared" si="0"/>
        <v>52.81</v>
      </c>
      <c r="I34" s="56">
        <v>0</v>
      </c>
      <c r="J34" s="50">
        <f t="shared" si="1"/>
        <v>52.81</v>
      </c>
      <c r="K34" s="50">
        <f t="shared" si="2"/>
        <v>72.024000000000001</v>
      </c>
      <c r="L34" s="50">
        <f t="shared" si="3"/>
        <v>52.81</v>
      </c>
      <c r="M34" s="56">
        <v>0</v>
      </c>
      <c r="N34" s="50">
        <f t="shared" si="4"/>
        <v>52.81</v>
      </c>
      <c r="O34" s="70"/>
    </row>
    <row r="35" spans="1:15" ht="12" customHeight="1">
      <c r="A35" s="23">
        <f>drivers_list!B35</f>
        <v>27</v>
      </c>
      <c r="B35" s="23" t="str">
        <f>drivers_list!C35</f>
        <v>Прийменко Ірина</v>
      </c>
      <c r="C35" s="23" t="str">
        <f>drivers_list!E35</f>
        <v xml:space="preserve">Січкар Ірина </v>
      </c>
      <c r="D35" s="24">
        <v>47.32</v>
      </c>
      <c r="E35" s="25">
        <v>0</v>
      </c>
      <c r="F35" s="25">
        <v>0</v>
      </c>
      <c r="G35" s="25">
        <v>0</v>
      </c>
      <c r="H35" s="28">
        <f t="shared" si="0"/>
        <v>47.32</v>
      </c>
      <c r="I35" s="56">
        <v>0</v>
      </c>
      <c r="J35" s="50">
        <f t="shared" si="1"/>
        <v>47.32</v>
      </c>
      <c r="K35" s="50">
        <f t="shared" si="2"/>
        <v>72.024000000000001</v>
      </c>
      <c r="L35" s="50">
        <f t="shared" si="3"/>
        <v>47.32</v>
      </c>
      <c r="M35" s="56">
        <v>0</v>
      </c>
      <c r="N35" s="50">
        <f t="shared" si="4"/>
        <v>47.32</v>
      </c>
      <c r="O35" s="70"/>
    </row>
    <row r="36" spans="1:15" ht="12" customHeight="1">
      <c r="A36" s="23">
        <f>drivers_list!B36</f>
        <v>28</v>
      </c>
      <c r="B36" s="23" t="str">
        <f>drivers_list!C36</f>
        <v>Яременко Антоніна</v>
      </c>
      <c r="C36" s="23" t="str">
        <f>drivers_list!E36</f>
        <v>Костогриз Світлана</v>
      </c>
      <c r="D36" s="24">
        <v>45.58</v>
      </c>
      <c r="E36" s="25">
        <v>0</v>
      </c>
      <c r="F36" s="25">
        <v>0</v>
      </c>
      <c r="G36" s="25">
        <v>0</v>
      </c>
      <c r="H36" s="28">
        <f t="shared" si="0"/>
        <v>45.58</v>
      </c>
      <c r="I36" s="56">
        <v>0</v>
      </c>
      <c r="J36" s="50">
        <f t="shared" si="1"/>
        <v>45.58</v>
      </c>
      <c r="K36" s="50">
        <f t="shared" si="2"/>
        <v>72.024000000000001</v>
      </c>
      <c r="L36" s="50">
        <f t="shared" si="3"/>
        <v>45.58</v>
      </c>
      <c r="M36" s="56">
        <v>0</v>
      </c>
      <c r="N36" s="50">
        <f t="shared" si="4"/>
        <v>45.58</v>
      </c>
      <c r="O36" s="70"/>
    </row>
    <row r="37" spans="1:15" ht="12" customHeight="1">
      <c r="A37" s="23">
        <f>drivers_list!B37</f>
        <v>29</v>
      </c>
      <c r="B37" s="23" t="str">
        <f>drivers_list!C37</f>
        <v>Шатіло Олена</v>
      </c>
      <c r="C37" s="23" t="str">
        <f>drivers_list!E37</f>
        <v>Кирилюк Ольга</v>
      </c>
      <c r="D37" s="24">
        <v>58.52</v>
      </c>
      <c r="E37" s="25">
        <v>0</v>
      </c>
      <c r="F37" s="25">
        <v>0</v>
      </c>
      <c r="G37" s="25">
        <v>0</v>
      </c>
      <c r="H37" s="28">
        <f t="shared" si="0"/>
        <v>58.52</v>
      </c>
      <c r="I37" s="56">
        <v>0</v>
      </c>
      <c r="J37" s="50">
        <f t="shared" si="1"/>
        <v>58.52</v>
      </c>
      <c r="K37" s="50">
        <f t="shared" si="2"/>
        <v>72.024000000000001</v>
      </c>
      <c r="L37" s="50">
        <f t="shared" si="3"/>
        <v>58.52</v>
      </c>
      <c r="M37" s="56">
        <v>0</v>
      </c>
      <c r="N37" s="50">
        <f t="shared" si="4"/>
        <v>58.52</v>
      </c>
      <c r="O37" s="70"/>
    </row>
    <row r="38" spans="1:15" ht="12" customHeight="1">
      <c r="A38" s="100">
        <f>drivers_list!B38</f>
        <v>33</v>
      </c>
      <c r="B38" s="100" t="str">
        <f>drivers_list!C38</f>
        <v xml:space="preserve">Анна VIPER </v>
      </c>
      <c r="C38" s="100" t="str">
        <f>drivers_list!E38</f>
        <v>Елена KILLER</v>
      </c>
      <c r="D38" s="101">
        <v>46.49</v>
      </c>
      <c r="E38" s="102">
        <v>0</v>
      </c>
      <c r="F38" s="102">
        <v>0</v>
      </c>
      <c r="G38" s="102">
        <v>0</v>
      </c>
      <c r="H38" s="105">
        <f t="shared" si="0"/>
        <v>46.49</v>
      </c>
      <c r="I38" s="115">
        <v>0</v>
      </c>
      <c r="J38" s="116">
        <f t="shared" si="1"/>
        <v>46.49</v>
      </c>
      <c r="K38" s="116">
        <f t="shared" si="2"/>
        <v>72.024000000000001</v>
      </c>
      <c r="L38" s="116">
        <f t="shared" si="3"/>
        <v>46.49</v>
      </c>
      <c r="M38" s="115">
        <v>0</v>
      </c>
      <c r="N38" s="116">
        <f t="shared" si="4"/>
        <v>46.49</v>
      </c>
      <c r="O38" s="70"/>
    </row>
    <row r="39" spans="1:15" ht="12" customHeight="1">
      <c r="A39" s="110"/>
      <c r="B39" s="110"/>
      <c r="C39" s="110"/>
      <c r="D39" s="112"/>
      <c r="E39" s="111"/>
      <c r="F39" s="111"/>
      <c r="G39" s="111"/>
      <c r="H39" s="112"/>
      <c r="I39" s="117"/>
      <c r="J39" s="118"/>
      <c r="K39" s="118"/>
      <c r="L39" s="118"/>
      <c r="M39" s="117"/>
      <c r="N39" s="118"/>
      <c r="O39" s="119"/>
    </row>
    <row r="40" spans="1:15" ht="12" customHeight="1">
      <c r="A40" s="110"/>
      <c r="B40" s="110"/>
      <c r="C40" s="110"/>
      <c r="D40" s="112"/>
      <c r="E40" s="111"/>
      <c r="F40" s="111"/>
      <c r="G40" s="111"/>
      <c r="H40" s="112"/>
      <c r="I40" s="117"/>
      <c r="J40" s="118"/>
      <c r="K40" s="118"/>
      <c r="L40" s="118"/>
      <c r="M40" s="117"/>
      <c r="N40" s="118"/>
      <c r="O40" s="119"/>
    </row>
    <row r="41" spans="1:15" ht="12" customHeight="1">
      <c r="A41" s="110"/>
      <c r="B41" s="110"/>
      <c r="C41" s="110"/>
      <c r="D41" s="112"/>
      <c r="E41" s="111"/>
      <c r="F41" s="111"/>
      <c r="G41" s="111"/>
      <c r="H41" s="112"/>
      <c r="I41" s="117"/>
      <c r="J41" s="118"/>
      <c r="K41" s="118"/>
      <c r="L41" s="118"/>
      <c r="M41" s="117"/>
      <c r="N41" s="118"/>
      <c r="O41" s="119"/>
    </row>
    <row r="42" spans="1:15" ht="12" customHeight="1">
      <c r="A42" s="110"/>
      <c r="B42" s="110"/>
      <c r="C42" s="110"/>
      <c r="D42" s="112"/>
      <c r="E42" s="111"/>
      <c r="F42" s="111"/>
      <c r="G42" s="111"/>
      <c r="H42" s="112"/>
      <c r="I42" s="117"/>
      <c r="J42" s="118"/>
      <c r="K42" s="118"/>
      <c r="L42" s="118"/>
      <c r="M42" s="117"/>
      <c r="N42" s="118"/>
      <c r="O42" s="119"/>
    </row>
    <row r="43" spans="1:15" ht="12" customHeight="1">
      <c r="A43" s="110"/>
      <c r="B43" s="110"/>
      <c r="C43" s="110"/>
      <c r="D43" s="112"/>
      <c r="E43" s="111"/>
      <c r="F43" s="111"/>
      <c r="G43" s="111"/>
      <c r="H43" s="112"/>
      <c r="I43" s="117"/>
      <c r="J43" s="118"/>
      <c r="K43" s="118"/>
      <c r="L43" s="118"/>
      <c r="M43" s="117"/>
      <c r="N43" s="118"/>
      <c r="O43" s="119"/>
    </row>
    <row r="44" spans="1:15" ht="12" customHeight="1">
      <c r="A44" s="110"/>
      <c r="B44" s="110"/>
      <c r="C44" s="110"/>
      <c r="D44" s="112"/>
      <c r="E44" s="111"/>
      <c r="F44" s="111"/>
      <c r="G44" s="111"/>
      <c r="H44" s="112"/>
      <c r="I44" s="117"/>
      <c r="J44" s="118"/>
      <c r="K44" s="118"/>
      <c r="L44" s="118"/>
      <c r="M44" s="117"/>
      <c r="N44" s="118"/>
      <c r="O44" s="119"/>
    </row>
    <row r="45" spans="1:15" ht="12" customHeight="1">
      <c r="A45" s="110"/>
      <c r="B45" s="110"/>
      <c r="C45" s="110"/>
      <c r="D45" s="112"/>
      <c r="E45" s="111"/>
      <c r="F45" s="111"/>
      <c r="G45" s="111"/>
      <c r="H45" s="112"/>
      <c r="I45" s="117"/>
      <c r="J45" s="118"/>
      <c r="K45" s="118"/>
      <c r="L45" s="118"/>
      <c r="M45" s="117"/>
      <c r="N45" s="118"/>
      <c r="O45" s="119"/>
    </row>
    <row r="46" spans="1:1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</sheetData>
  <phoneticPr fontId="8" type="noConversion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7:P46"/>
  <sheetViews>
    <sheetView topLeftCell="B5" workbookViewId="0">
      <selection activeCell="O39" sqref="O39"/>
    </sheetView>
  </sheetViews>
  <sheetFormatPr defaultRowHeight="15"/>
  <cols>
    <col min="1" max="1" width="10.28515625" hidden="1" customWidth="1"/>
    <col min="2" max="2" width="5.28515625" customWidth="1"/>
    <col min="3" max="3" width="15.28515625" customWidth="1"/>
    <col min="4" max="4" width="9.7109375" customWidth="1"/>
    <col min="5" max="5" width="15.28515625" customWidth="1"/>
    <col min="6" max="6" width="7.7109375" customWidth="1"/>
    <col min="7" max="7" width="15.42578125" customWidth="1"/>
    <col min="8" max="8" width="7.28515625" customWidth="1"/>
    <col min="9" max="9" width="7.42578125" customWidth="1"/>
    <col min="10" max="10" width="4.5703125" customWidth="1"/>
    <col min="11" max="11" width="5" customWidth="1"/>
    <col min="12" max="12" width="6.85546875" customWidth="1"/>
    <col min="13" max="13" width="7.42578125" customWidth="1"/>
    <col min="14" max="14" width="4.85546875" customWidth="1"/>
    <col min="15" max="15" width="5.7109375" customWidth="1"/>
  </cols>
  <sheetData>
    <row r="7" spans="1:16" ht="15.95" customHeight="1"/>
    <row r="8" spans="1:16" ht="15.95" customHeight="1"/>
    <row r="9" spans="1:16" ht="15.95" customHeight="1"/>
    <row r="10" spans="1:16" ht="32.1" customHeight="1">
      <c r="A10" s="2" t="s">
        <v>20</v>
      </c>
      <c r="B10" s="2" t="s">
        <v>15</v>
      </c>
      <c r="C10" s="2" t="s">
        <v>7</v>
      </c>
      <c r="D10" s="2" t="s">
        <v>16</v>
      </c>
      <c r="E10" s="2" t="s">
        <v>8</v>
      </c>
      <c r="F10" s="2" t="s">
        <v>16</v>
      </c>
      <c r="G10" s="2" t="s">
        <v>17</v>
      </c>
      <c r="H10" s="2" t="s">
        <v>18</v>
      </c>
      <c r="I10" s="2" t="s">
        <v>19</v>
      </c>
      <c r="J10" s="2" t="s">
        <v>0</v>
      </c>
      <c r="K10" s="2" t="s">
        <v>1</v>
      </c>
      <c r="L10" s="2" t="s">
        <v>2</v>
      </c>
      <c r="M10" s="4" t="s">
        <v>23</v>
      </c>
      <c r="N10" s="4"/>
      <c r="O10" s="37"/>
    </row>
    <row r="11" spans="1:16" ht="12" customHeight="1">
      <c r="A11" s="9">
        <f>drivers_list!A25</f>
        <v>110409710</v>
      </c>
      <c r="B11" s="141">
        <f>drivers_list!B25</f>
        <v>15</v>
      </c>
      <c r="C11" s="142" t="str">
        <f>drivers_list!C25</f>
        <v>Белая Екатерина</v>
      </c>
      <c r="D11" s="143">
        <f>drivers_list!D25</f>
        <v>0</v>
      </c>
      <c r="E11" s="144" t="str">
        <f>drivers_list!E25</f>
        <v>Поштарук Татьяна</v>
      </c>
      <c r="F11" s="143">
        <f>drivers_list!F25</f>
        <v>0</v>
      </c>
      <c r="G11" s="142" t="str">
        <f>drivers_list!G25</f>
        <v>Mercedes</v>
      </c>
      <c r="H11" s="145">
        <f>drivers_list!H25</f>
        <v>6.3</v>
      </c>
      <c r="I11" s="146" t="str">
        <f>drivers_list!I25</f>
        <v>N3</v>
      </c>
      <c r="J11" s="147">
        <f t="shared" ref="J11:J38" si="0">INT(M11/3600)</f>
        <v>0</v>
      </c>
      <c r="K11" s="147">
        <f t="shared" ref="K11:K38" si="1">INT((M11-J11*3600)/60)</f>
        <v>54</v>
      </c>
      <c r="L11" s="148">
        <f t="shared" ref="L11:L38" si="2">M11-(J11*3600+K11*60)</f>
        <v>4.0799999999999272</v>
      </c>
      <c r="M11" s="149">
        <f>SUM(KB0Start_KB1BorschIn!AE25,KB1ABorschOut_KB2PolianaIn!AE25,KB2PolianaOut_KB3PobedaFin!U25,Romashka!L25,Garage!L25,Carting!N25)</f>
        <v>3244.08</v>
      </c>
      <c r="N11" s="37"/>
      <c r="O11" s="27"/>
      <c r="P11" s="52"/>
    </row>
    <row r="12" spans="1:16" ht="12" customHeight="1">
      <c r="A12" s="9">
        <f>drivers_list!A34</f>
        <v>110409720</v>
      </c>
      <c r="B12" s="10">
        <f>drivers_list!B34</f>
        <v>25</v>
      </c>
      <c r="C12" s="13" t="str">
        <f>drivers_list!C34</f>
        <v>Пехтєрова Крістіна</v>
      </c>
      <c r="D12" s="11">
        <f>drivers_list!D34</f>
        <v>0</v>
      </c>
      <c r="E12" s="32" t="str">
        <f>drivers_list!E34</f>
        <v>Чернишенко Юлия</v>
      </c>
      <c r="F12" s="11">
        <f>drivers_list!F34</f>
        <v>0</v>
      </c>
      <c r="G12" s="13" t="str">
        <f>drivers_list!G34</f>
        <v>Ford Fiesta</v>
      </c>
      <c r="H12" s="12">
        <f>drivers_list!H34</f>
        <v>1.3</v>
      </c>
      <c r="I12" s="33" t="str">
        <f>drivers_list!I34</f>
        <v>N1</v>
      </c>
      <c r="J12" s="36">
        <f t="shared" si="0"/>
        <v>0</v>
      </c>
      <c r="K12" s="36">
        <f t="shared" si="1"/>
        <v>35</v>
      </c>
      <c r="L12" s="35">
        <f t="shared" si="2"/>
        <v>23.199999999999818</v>
      </c>
      <c r="M12" s="51">
        <f>SUM(KB0Start_KB1BorschIn!AE34,KB1ABorschOut_KB2PolianaIn!AE34,KB2PolianaOut_KB3PobedaFin!U34,Romashka!L34,Garage!L34,Carting!N34)</f>
        <v>2123.1999999999998</v>
      </c>
      <c r="N12" s="37"/>
      <c r="O12" s="27"/>
      <c r="P12" s="52"/>
    </row>
    <row r="13" spans="1:16" ht="12" customHeight="1">
      <c r="A13" s="9">
        <f>drivers_list!A27</f>
        <v>110409712</v>
      </c>
      <c r="B13" s="10">
        <f>drivers_list!B27</f>
        <v>17</v>
      </c>
      <c r="C13" s="13" t="str">
        <f>drivers_list!C27</f>
        <v>Фетисова Ірина</v>
      </c>
      <c r="D13" s="11">
        <f>drivers_list!D27</f>
        <v>0</v>
      </c>
      <c r="E13" s="32" t="str">
        <f>drivers_list!E27</f>
        <v>Мануйлова Олена</v>
      </c>
      <c r="F13" s="11">
        <f>drivers_list!F27</f>
        <v>0</v>
      </c>
      <c r="G13" s="13" t="str">
        <f>drivers_list!G27</f>
        <v>Susuki GV</v>
      </c>
      <c r="H13" s="12">
        <f>drivers_list!H27</f>
        <v>2</v>
      </c>
      <c r="I13" s="33" t="str">
        <f>drivers_list!I27</f>
        <v>N3</v>
      </c>
      <c r="J13" s="36">
        <f t="shared" si="0"/>
        <v>0</v>
      </c>
      <c r="K13" s="36">
        <f t="shared" si="1"/>
        <v>20</v>
      </c>
      <c r="L13" s="35">
        <f t="shared" si="2"/>
        <v>42.2199999999998</v>
      </c>
      <c r="M13" s="51">
        <f>SUM(KB0Start_KB1BorschIn!AE27,KB1ABorschOut_KB2PolianaIn!AE27,KB2PolianaOut_KB3PobedaFin!U27,Romashka!L27,Garage!L27,Carting!N27)</f>
        <v>1242.2199999999998</v>
      </c>
      <c r="N13" s="37"/>
      <c r="O13" s="27"/>
      <c r="P13" s="52"/>
    </row>
    <row r="14" spans="1:16" ht="12" customHeight="1">
      <c r="A14" s="9">
        <f>drivers_list!A29</f>
        <v>110409714</v>
      </c>
      <c r="B14" s="10">
        <f>drivers_list!B29</f>
        <v>20</v>
      </c>
      <c r="C14" s="13" t="str">
        <f>drivers_list!C29</f>
        <v>Гома Аліна</v>
      </c>
      <c r="D14" s="11">
        <f>drivers_list!D29</f>
        <v>0</v>
      </c>
      <c r="E14" s="32" t="str">
        <f>drivers_list!E29</f>
        <v>Скочеляс Катерина</v>
      </c>
      <c r="F14" s="11">
        <f>drivers_list!F29</f>
        <v>0</v>
      </c>
      <c r="G14" s="13" t="str">
        <f>drivers_list!G29</f>
        <v>Skoda Fabia 1,2</v>
      </c>
      <c r="H14" s="12">
        <f>drivers_list!H29</f>
        <v>1.2</v>
      </c>
      <c r="I14" s="33" t="str">
        <f>drivers_list!I29</f>
        <v>N1</v>
      </c>
      <c r="J14" s="36">
        <f t="shared" si="0"/>
        <v>0</v>
      </c>
      <c r="K14" s="36">
        <f t="shared" si="1"/>
        <v>13</v>
      </c>
      <c r="L14" s="35">
        <f t="shared" si="2"/>
        <v>55.549999999999955</v>
      </c>
      <c r="M14" s="51">
        <f>SUM(KB0Start_KB1BorschIn!AE29,KB1ABorschOut_KB2PolianaIn!AE29,KB2PolianaOut_KB3PobedaFin!U29,Romashka!L29,Garage!L29,Carting!N29)</f>
        <v>835.55</v>
      </c>
      <c r="N14" s="37"/>
      <c r="O14" s="27"/>
      <c r="P14" s="52"/>
    </row>
    <row r="15" spans="1:16" ht="12" customHeight="1">
      <c r="A15" s="9">
        <f>drivers_list!A36</f>
        <v>0</v>
      </c>
      <c r="B15" s="10">
        <f>drivers_list!B36</f>
        <v>28</v>
      </c>
      <c r="C15" s="13" t="str">
        <f>drivers_list!C36</f>
        <v>Яременко Антоніна</v>
      </c>
      <c r="D15" s="11">
        <f>drivers_list!D36</f>
        <v>0</v>
      </c>
      <c r="E15" s="32" t="str">
        <f>drivers_list!E36</f>
        <v>Костогриз Світлана</v>
      </c>
      <c r="F15" s="11">
        <f>drivers_list!F36</f>
        <v>0</v>
      </c>
      <c r="G15" s="13" t="str">
        <f>drivers_list!G36</f>
        <v>Renault Laguna</v>
      </c>
      <c r="H15" s="12">
        <f>drivers_list!H36</f>
        <v>2</v>
      </c>
      <c r="I15" s="33" t="str">
        <f>drivers_list!I36</f>
        <v>N3</v>
      </c>
      <c r="J15" s="36">
        <f t="shared" si="0"/>
        <v>0</v>
      </c>
      <c r="K15" s="36">
        <f t="shared" si="1"/>
        <v>13</v>
      </c>
      <c r="L15" s="35">
        <f t="shared" si="2"/>
        <v>51.260000000000105</v>
      </c>
      <c r="M15" s="51">
        <f>SUM(KB0Start_KB1BorschIn!AE36,KB1ABorschOut_KB2PolianaIn!AE36,KB2PolianaOut_KB3PobedaFin!U36,Romashka!L36,Garage!L36,Carting!N36)</f>
        <v>831.2600000000001</v>
      </c>
      <c r="N15" s="37"/>
      <c r="O15" s="27"/>
      <c r="P15" s="52"/>
    </row>
    <row r="16" spans="1:16" ht="12" customHeight="1">
      <c r="A16" s="9">
        <f>drivers_list!A37</f>
        <v>0</v>
      </c>
      <c r="B16" s="10">
        <f>drivers_list!B37</f>
        <v>29</v>
      </c>
      <c r="C16" s="13" t="str">
        <f>drivers_list!C37</f>
        <v>Шатіло Олена</v>
      </c>
      <c r="D16" s="11">
        <f>drivers_list!D37</f>
        <v>0</v>
      </c>
      <c r="E16" s="32" t="str">
        <f>drivers_list!E37</f>
        <v>Кирилюк Ольга</v>
      </c>
      <c r="F16" s="11">
        <f>drivers_list!F37</f>
        <v>0</v>
      </c>
      <c r="G16" s="13" t="str">
        <f>drivers_list!G37</f>
        <v>Renault Kango</v>
      </c>
      <c r="H16" s="12">
        <f>drivers_list!H37</f>
        <v>1.5</v>
      </c>
      <c r="I16" s="33" t="str">
        <f>drivers_list!I37</f>
        <v>N2</v>
      </c>
      <c r="J16" s="36">
        <f t="shared" si="0"/>
        <v>0</v>
      </c>
      <c r="K16" s="36">
        <f t="shared" si="1"/>
        <v>11</v>
      </c>
      <c r="L16" s="35">
        <f t="shared" si="2"/>
        <v>58.029999999999973</v>
      </c>
      <c r="M16" s="51">
        <f>SUM(KB0Start_KB1BorschIn!AE37,KB1ABorschOut_KB2PolianaIn!AE37,KB2PolianaOut_KB3PobedaFin!U37,Romashka!L37,Garage!L37,Carting!N37)</f>
        <v>718.03</v>
      </c>
      <c r="O16" s="1"/>
    </row>
    <row r="17" spans="1:13" ht="12" customHeight="1">
      <c r="A17" s="9">
        <f>drivers_list!A13</f>
        <v>110409701</v>
      </c>
      <c r="B17" s="10">
        <f>drivers_list!B13</f>
        <v>3</v>
      </c>
      <c r="C17" s="13" t="str">
        <f>drivers_list!C13</f>
        <v>Кяниця Марина</v>
      </c>
      <c r="D17" s="11">
        <f>drivers_list!D13</f>
        <v>0</v>
      </c>
      <c r="E17" s="32" t="str">
        <f>drivers_list!E13</f>
        <v>Анісімова  Яна</v>
      </c>
      <c r="F17" s="11">
        <f>drivers_list!F13</f>
        <v>0</v>
      </c>
      <c r="G17" s="13" t="str">
        <f>drivers_list!G13</f>
        <v>Seat, Ibiza</v>
      </c>
      <c r="H17" s="12">
        <f>drivers_list!H13</f>
        <v>1.4</v>
      </c>
      <c r="I17" s="33" t="str">
        <f>drivers_list!I13</f>
        <v>N1</v>
      </c>
      <c r="J17" s="36">
        <f t="shared" si="0"/>
        <v>0</v>
      </c>
      <c r="K17" s="36">
        <f t="shared" si="1"/>
        <v>10</v>
      </c>
      <c r="L17" s="35">
        <f t="shared" si="2"/>
        <v>31.889999999999986</v>
      </c>
      <c r="M17" s="51">
        <f>SUM(KB0Start_KB1BorschIn!AE13,KB1ABorschOut_KB2PolianaIn!AE13,KB2PolianaOut_KB3PobedaFin!U13,Romashka!L13,Garage!L13,Carting!N13)</f>
        <v>631.89</v>
      </c>
    </row>
    <row r="18" spans="1:13" ht="12" customHeight="1">
      <c r="A18" s="9">
        <f>drivers_list!A28</f>
        <v>110409713</v>
      </c>
      <c r="B18" s="10">
        <f>drivers_list!B28</f>
        <v>19</v>
      </c>
      <c r="C18" s="13" t="str">
        <f>drivers_list!C28</f>
        <v>Березенська Наталія</v>
      </c>
      <c r="D18" s="11">
        <f>drivers_list!D28</f>
        <v>0</v>
      </c>
      <c r="E18" s="32" t="str">
        <f>drivers_list!E28</f>
        <v>Замерченко Ганна</v>
      </c>
      <c r="F18" s="11">
        <f>drivers_list!F28</f>
        <v>0</v>
      </c>
      <c r="G18" s="13" t="str">
        <f>drivers_list!G28</f>
        <v>Mitsubishi Pagero</v>
      </c>
      <c r="H18" s="12" t="str">
        <f>drivers_list!H28</f>
        <v>3.0</v>
      </c>
      <c r="I18" s="33" t="str">
        <f>drivers_list!I28</f>
        <v>N3</v>
      </c>
      <c r="J18" s="36">
        <f t="shared" si="0"/>
        <v>0</v>
      </c>
      <c r="K18" s="36">
        <f t="shared" si="1"/>
        <v>10</v>
      </c>
      <c r="L18" s="35">
        <f t="shared" si="2"/>
        <v>27.639999999999986</v>
      </c>
      <c r="M18" s="51">
        <f>SUM(KB0Start_KB1BorschIn!AE28,KB1ABorschOut_KB2PolianaIn!AE28,KB2PolianaOut_KB3PobedaFin!U28,Romashka!L28,Garage!L28,Carting!N28)</f>
        <v>627.64</v>
      </c>
    </row>
    <row r="19" spans="1:13" ht="12" customHeight="1">
      <c r="A19" s="9">
        <f>drivers_list!A38</f>
        <v>0</v>
      </c>
      <c r="B19" s="10">
        <f>drivers_list!B38</f>
        <v>33</v>
      </c>
      <c r="C19" s="13" t="str">
        <f>drivers_list!C38</f>
        <v xml:space="preserve">Анна VIPER </v>
      </c>
      <c r="D19" s="11">
        <f>drivers_list!D38</f>
        <v>0</v>
      </c>
      <c r="E19" s="32" t="str">
        <f>drivers_list!E38</f>
        <v>Елена KILLER</v>
      </c>
      <c r="F19" s="11">
        <f>drivers_list!F38</f>
        <v>0</v>
      </c>
      <c r="G19" s="13" t="str">
        <f>drivers_list!G38</f>
        <v xml:space="preserve">MINI Cooper </v>
      </c>
      <c r="H19" s="12">
        <f>drivers_list!H38</f>
        <v>1.5</v>
      </c>
      <c r="I19" s="33" t="str">
        <f>drivers_list!I38</f>
        <v>N2</v>
      </c>
      <c r="J19" s="36">
        <f t="shared" si="0"/>
        <v>0</v>
      </c>
      <c r="K19" s="36">
        <f t="shared" si="1"/>
        <v>10</v>
      </c>
      <c r="L19" s="35">
        <f t="shared" si="2"/>
        <v>2.6399999999999864</v>
      </c>
      <c r="M19" s="51">
        <f>SUM(KB0Start_KB1BorschIn!AE38,KB1ABorschOut_KB2PolianaIn!AE38,KB2PolianaOut_KB3PobedaFin!U38,Romashka!L38,Garage!L38,Carting!N38)</f>
        <v>602.64</v>
      </c>
    </row>
    <row r="20" spans="1:13" ht="12" customHeight="1">
      <c r="A20" s="9">
        <f>drivers_list!A32</f>
        <v>110409718</v>
      </c>
      <c r="B20" s="10">
        <f>drivers_list!B32</f>
        <v>23</v>
      </c>
      <c r="C20" s="13" t="str">
        <f>drivers_list!C32</f>
        <v>Загірська Катерина</v>
      </c>
      <c r="D20" s="11">
        <f>drivers_list!D32</f>
        <v>0</v>
      </c>
      <c r="E20" s="32" t="str">
        <f>drivers_list!E32</f>
        <v>Музичук Анастасія</v>
      </c>
      <c r="F20" s="11">
        <f>drivers_list!F32</f>
        <v>0</v>
      </c>
      <c r="G20" s="13" t="str">
        <f>drivers_list!G32</f>
        <v>Smart Cabrio</v>
      </c>
      <c r="H20" s="12" t="str">
        <f>drivers_list!H32</f>
        <v>0,6 T</v>
      </c>
      <c r="I20" s="33" t="str">
        <f>drivers_list!I32</f>
        <v>N1</v>
      </c>
      <c r="J20" s="36">
        <f t="shared" si="0"/>
        <v>0</v>
      </c>
      <c r="K20" s="36">
        <f t="shared" si="1"/>
        <v>8</v>
      </c>
      <c r="L20" s="35">
        <f t="shared" si="2"/>
        <v>35.139999999999986</v>
      </c>
      <c r="M20" s="51">
        <f>SUM(KB0Start_KB1BorschIn!AE32,KB1ABorschOut_KB2PolianaIn!AE32,KB2PolianaOut_KB3PobedaFin!U32,Romashka!L32,Garage!L32,Carting!N32)</f>
        <v>515.14</v>
      </c>
    </row>
    <row r="21" spans="1:13" ht="12" customHeight="1">
      <c r="A21" s="9">
        <f>drivers_list!A16</f>
        <v>110409703</v>
      </c>
      <c r="B21" s="10">
        <f>drivers_list!B16</f>
        <v>6</v>
      </c>
      <c r="C21" s="13" t="str">
        <f>drivers_list!C16</f>
        <v xml:space="preserve">Коливайло Юлія </v>
      </c>
      <c r="D21" s="11">
        <f>drivers_list!D16</f>
        <v>0</v>
      </c>
      <c r="E21" s="32" t="str">
        <f>drivers_list!E16</f>
        <v xml:space="preserve">  Панченко Єлизавета</v>
      </c>
      <c r="F21" s="11">
        <f>drivers_list!F16</f>
        <v>0</v>
      </c>
      <c r="G21" s="13" t="str">
        <f>drivers_list!G16</f>
        <v xml:space="preserve">DAEWOO Lanos </v>
      </c>
      <c r="H21" s="12">
        <f>drivers_list!H16</f>
        <v>1.6</v>
      </c>
      <c r="I21" s="33" t="str">
        <f>drivers_list!I16</f>
        <v>N2</v>
      </c>
      <c r="J21" s="36">
        <f t="shared" si="0"/>
        <v>0</v>
      </c>
      <c r="K21" s="36">
        <f t="shared" si="1"/>
        <v>7</v>
      </c>
      <c r="L21" s="35">
        <f t="shared" si="2"/>
        <v>40.980000000000018</v>
      </c>
      <c r="M21" s="51">
        <f>SUM(KB0Start_KB1BorschIn!AE16,KB1ABorschOut_KB2PolianaIn!AE16,KB2PolianaOut_KB3PobedaFin!U16,Romashka!L16,Garage!L16,Carting!N16)</f>
        <v>460.98</v>
      </c>
    </row>
    <row r="22" spans="1:13" ht="12" customHeight="1">
      <c r="A22" s="9">
        <f>drivers_list!A30</f>
        <v>110409716</v>
      </c>
      <c r="B22" s="10">
        <f>drivers_list!B30</f>
        <v>21</v>
      </c>
      <c r="C22" s="13" t="str">
        <f>drivers_list!C30</f>
        <v>Павлик Ирина</v>
      </c>
      <c r="D22" s="11">
        <f>drivers_list!D30</f>
        <v>0</v>
      </c>
      <c r="E22" s="32" t="str">
        <f>drivers_list!E30</f>
        <v>Буряк Марина</v>
      </c>
      <c r="F22" s="11">
        <f>drivers_list!F30</f>
        <v>0</v>
      </c>
      <c r="G22" s="13" t="str">
        <f>drivers_list!G30</f>
        <v>Ауди А8</v>
      </c>
      <c r="H22" s="12">
        <f>drivers_list!H30</f>
        <v>4.2</v>
      </c>
      <c r="I22" s="33" t="str">
        <f>drivers_list!I30</f>
        <v>N3</v>
      </c>
      <c r="J22" s="36">
        <f t="shared" si="0"/>
        <v>0</v>
      </c>
      <c r="K22" s="36">
        <f t="shared" si="1"/>
        <v>6</v>
      </c>
      <c r="L22" s="35">
        <f t="shared" si="2"/>
        <v>8.9699999999999704</v>
      </c>
      <c r="M22" s="51">
        <f>SUM(KB0Start_KB1BorschIn!AE30,KB1ABorschOut_KB2PolianaIn!AE30,KB2PolianaOut_KB3PobedaFin!U30,Romashka!L30,Garage!L30,Carting!N30)</f>
        <v>368.96999999999997</v>
      </c>
    </row>
    <row r="23" spans="1:13" ht="12" customHeight="1">
      <c r="A23" s="9">
        <f>drivers_list!A11</f>
        <v>0</v>
      </c>
      <c r="B23" s="10">
        <f>drivers_list!B11</f>
        <v>1</v>
      </c>
      <c r="C23" s="13" t="str">
        <f>drivers_list!C11</f>
        <v>Савченко-Шагінян Тетяна</v>
      </c>
      <c r="D23" s="11">
        <f>drivers_list!D11</f>
        <v>0</v>
      </c>
      <c r="E23" s="32" t="str">
        <f>drivers_list!E11</f>
        <v xml:space="preserve">Єпіфанова Ганна </v>
      </c>
      <c r="F23" s="11">
        <f>drivers_list!F11</f>
        <v>0</v>
      </c>
      <c r="G23" s="13" t="str">
        <f>drivers_list!G11</f>
        <v>Nissan Juke</v>
      </c>
      <c r="H23" s="12">
        <f>drivers_list!H11</f>
        <v>1.6</v>
      </c>
      <c r="I23" s="33" t="str">
        <f>drivers_list!I11</f>
        <v>N2</v>
      </c>
      <c r="J23" s="36">
        <f t="shared" si="0"/>
        <v>0</v>
      </c>
      <c r="K23" s="36">
        <f t="shared" si="1"/>
        <v>5</v>
      </c>
      <c r="L23" s="35">
        <f t="shared" si="2"/>
        <v>3.6140000000000327</v>
      </c>
      <c r="M23" s="51">
        <f>SUM(KB0Start_KB1BorschIn!AE11,KB1ABorschOut_KB2PolianaIn!AE11,KB2PolianaOut_KB3PobedaFin!U11,Romashka!L11,Garage!L11,Carting!N11)</f>
        <v>303.61400000000003</v>
      </c>
    </row>
    <row r="24" spans="1:13" ht="12" customHeight="1">
      <c r="A24" s="9">
        <f>drivers_list!A19</f>
        <v>0</v>
      </c>
      <c r="B24" s="10">
        <f>drivers_list!B19</f>
        <v>9</v>
      </c>
      <c r="C24" s="13" t="str">
        <f>drivers_list!C19</f>
        <v xml:space="preserve">Симонова Ірина </v>
      </c>
      <c r="D24" s="11">
        <f>drivers_list!D19</f>
        <v>0</v>
      </c>
      <c r="E24" s="32" t="str">
        <f>drivers_list!E19</f>
        <v>Базилєва Дар`я</v>
      </c>
      <c r="F24" s="11">
        <f>drivers_list!F19</f>
        <v>0</v>
      </c>
      <c r="G24" s="13" t="str">
        <f>drivers_list!G19</f>
        <v xml:space="preserve">Hyundai Accent </v>
      </c>
      <c r="H24" s="12">
        <f>drivers_list!H19</f>
        <v>1.6</v>
      </c>
      <c r="I24" s="33" t="str">
        <f>drivers_list!I19</f>
        <v>N2</v>
      </c>
      <c r="J24" s="36">
        <f t="shared" si="0"/>
        <v>0</v>
      </c>
      <c r="K24" s="36">
        <f t="shared" si="1"/>
        <v>4</v>
      </c>
      <c r="L24" s="35">
        <f t="shared" si="2"/>
        <v>36.470000000000027</v>
      </c>
      <c r="M24" s="51">
        <f>SUM(KB0Start_KB1BorschIn!AE19,KB1ABorschOut_KB2PolianaIn!AE19,KB2PolianaOut_KB3PobedaFin!U19,Romashka!L19,Garage!L19,Carting!N19)</f>
        <v>276.47000000000003</v>
      </c>
    </row>
    <row r="25" spans="1:13" ht="12" customHeight="1">
      <c r="A25" s="9">
        <f>drivers_list!A12</f>
        <v>0</v>
      </c>
      <c r="B25" s="10">
        <f>drivers_list!B12</f>
        <v>2</v>
      </c>
      <c r="C25" s="13" t="str">
        <f>drivers_list!C12</f>
        <v>Дудар Любов</v>
      </c>
      <c r="D25" s="11">
        <f>drivers_list!D12</f>
        <v>0</v>
      </c>
      <c r="E25" s="32" t="str">
        <f>drivers_list!E12</f>
        <v>Гальвес Ірина</v>
      </c>
      <c r="F25" s="11">
        <f>drivers_list!F12</f>
        <v>0</v>
      </c>
      <c r="G25" s="13" t="str">
        <f>drivers_list!G12</f>
        <v xml:space="preserve">Citroen C1    </v>
      </c>
      <c r="H25" s="12">
        <f>drivers_list!H12</f>
        <v>1</v>
      </c>
      <c r="I25" s="33" t="str">
        <f>drivers_list!I12</f>
        <v>N1</v>
      </c>
      <c r="J25" s="36">
        <f t="shared" si="0"/>
        <v>0</v>
      </c>
      <c r="K25" s="36">
        <f t="shared" si="1"/>
        <v>4</v>
      </c>
      <c r="L25" s="35">
        <f t="shared" si="2"/>
        <v>26.470000000000027</v>
      </c>
      <c r="M25" s="51">
        <f>SUM(KB0Start_KB1BorschIn!AE12,KB1ABorschOut_KB2PolianaIn!AE12,KB2PolianaOut_KB3PobedaFin!U12,Romashka!L12,Garage!L12,Carting!N12)</f>
        <v>266.47000000000003</v>
      </c>
    </row>
    <row r="26" spans="1:13" ht="12" customHeight="1">
      <c r="A26" s="9">
        <f>drivers_list!A15</f>
        <v>110409702</v>
      </c>
      <c r="B26" s="10">
        <f>drivers_list!B15</f>
        <v>5</v>
      </c>
      <c r="C26" s="13" t="str">
        <f>drivers_list!C15</f>
        <v>Левіщенко Валерія</v>
      </c>
      <c r="D26" s="11">
        <f>drivers_list!D15</f>
        <v>0</v>
      </c>
      <c r="E26" s="32" t="str">
        <f>drivers_list!E15</f>
        <v>Хмель Сніжана</v>
      </c>
      <c r="F26" s="11">
        <f>drivers_list!F15</f>
        <v>0</v>
      </c>
      <c r="G26" s="13" t="str">
        <f>drivers_list!G15</f>
        <v>Toyota, Auris</v>
      </c>
      <c r="H26" s="12">
        <f>drivers_list!H15</f>
        <v>1.6</v>
      </c>
      <c r="I26" s="33" t="str">
        <f>drivers_list!I15</f>
        <v>N2</v>
      </c>
      <c r="J26" s="36">
        <f t="shared" si="0"/>
        <v>0</v>
      </c>
      <c r="K26" s="36">
        <f t="shared" si="1"/>
        <v>4</v>
      </c>
      <c r="L26" s="35">
        <f t="shared" si="2"/>
        <v>17.600000000000023</v>
      </c>
      <c r="M26" s="51">
        <f>SUM(KB0Start_KB1BorschIn!AE15,KB1ABorschOut_KB2PolianaIn!AE15,KB2PolianaOut_KB3PobedaFin!U15,Romashka!L15,Garage!L15,Carting!N15)</f>
        <v>257.60000000000002</v>
      </c>
    </row>
    <row r="27" spans="1:13" ht="12" customHeight="1">
      <c r="A27" s="9">
        <f>drivers_list!A20</f>
        <v>110409706</v>
      </c>
      <c r="B27" s="10">
        <f>drivers_list!B20</f>
        <v>10</v>
      </c>
      <c r="C27" s="13" t="str">
        <f>drivers_list!C20</f>
        <v>Постановська Ірина</v>
      </c>
      <c r="D27" s="11">
        <f>drivers_list!D20</f>
        <v>0</v>
      </c>
      <c r="E27" s="32" t="str">
        <f>drivers_list!E20</f>
        <v xml:space="preserve"> Ясь Тетяна</v>
      </c>
      <c r="F27" s="11">
        <f>drivers_list!F20</f>
        <v>0</v>
      </c>
      <c r="G27" s="13" t="str">
        <f>drivers_list!G20</f>
        <v>Mitsubishi Lancer X 2,0</v>
      </c>
      <c r="H27" s="12">
        <f>drivers_list!H20</f>
        <v>2</v>
      </c>
      <c r="I27" s="33" t="str">
        <f>drivers_list!I20</f>
        <v>N3</v>
      </c>
      <c r="J27" s="36">
        <f t="shared" si="0"/>
        <v>0</v>
      </c>
      <c r="K27" s="36">
        <f t="shared" si="1"/>
        <v>3</v>
      </c>
      <c r="L27" s="35">
        <f t="shared" si="2"/>
        <v>58.900000000000006</v>
      </c>
      <c r="M27" s="51">
        <f>SUM(KB0Start_KB1BorschIn!AE20,KB1ABorschOut_KB2PolianaIn!AE20,KB2PolianaOut_KB3PobedaFin!U20,Romashka!L20,Garage!L20,Carting!N20)</f>
        <v>238.9</v>
      </c>
    </row>
    <row r="28" spans="1:13" ht="12" customHeight="1">
      <c r="A28" s="9">
        <f>drivers_list!A18</f>
        <v>110409705</v>
      </c>
      <c r="B28" s="10">
        <f>drivers_list!B18</f>
        <v>8</v>
      </c>
      <c r="C28" s="13" t="str">
        <f>drivers_list!C18</f>
        <v>Карнаухова Анна</v>
      </c>
      <c r="D28" s="11">
        <f>drivers_list!D18</f>
        <v>0</v>
      </c>
      <c r="E28" s="32" t="str">
        <f>drivers_list!E18</f>
        <v>Дробот Лариса</v>
      </c>
      <c r="F28" s="11">
        <f>drivers_list!F18</f>
        <v>0</v>
      </c>
      <c r="G28" s="13" t="str">
        <f>drivers_list!G18</f>
        <v xml:space="preserve">Citroen C-4   </v>
      </c>
      <c r="H28" s="12">
        <f>drivers_list!H18</f>
        <v>1.6</v>
      </c>
      <c r="I28" s="33" t="str">
        <f>drivers_list!I18</f>
        <v>N2</v>
      </c>
      <c r="J28" s="36">
        <f t="shared" si="0"/>
        <v>0</v>
      </c>
      <c r="K28" s="36">
        <f t="shared" si="1"/>
        <v>3</v>
      </c>
      <c r="L28" s="35">
        <f t="shared" si="2"/>
        <v>56.259999999999991</v>
      </c>
      <c r="M28" s="51">
        <f>SUM(KB0Start_KB1BorschIn!AE18,KB1ABorschOut_KB2PolianaIn!AE18,KB2PolianaOut_KB3PobedaFin!U18,Romashka!L18,Garage!L18,Carting!N18)</f>
        <v>236.26</v>
      </c>
    </row>
    <row r="29" spans="1:13" ht="12" customHeight="1">
      <c r="A29" s="9">
        <f>drivers_list!A24</f>
        <v>110409709</v>
      </c>
      <c r="B29" s="10">
        <f>drivers_list!B24</f>
        <v>14</v>
      </c>
      <c r="C29" s="13" t="str">
        <f>drivers_list!C24</f>
        <v>МИХАСЯ Шумакова Олена</v>
      </c>
      <c r="D29" s="11">
        <f>drivers_list!D24</f>
        <v>0</v>
      </c>
      <c r="E29" s="32" t="str">
        <f>drivers_list!E24</f>
        <v>Дмитрієва Олена</v>
      </c>
      <c r="F29" s="11">
        <f>drivers_list!F24</f>
        <v>0</v>
      </c>
      <c r="G29" s="13" t="str">
        <f>drivers_list!G24</f>
        <v xml:space="preserve">DAEWOO Lanos </v>
      </c>
      <c r="H29" s="12">
        <f>drivers_list!H24</f>
        <v>1.6</v>
      </c>
      <c r="I29" s="33" t="str">
        <f>drivers_list!I24</f>
        <v>N2</v>
      </c>
      <c r="J29" s="36">
        <f t="shared" si="0"/>
        <v>0</v>
      </c>
      <c r="K29" s="36">
        <f t="shared" si="1"/>
        <v>3</v>
      </c>
      <c r="L29" s="35">
        <f t="shared" si="2"/>
        <v>54.490000000000009</v>
      </c>
      <c r="M29" s="51">
        <f>SUM(KB0Start_KB1BorschIn!AE24,KB1ABorschOut_KB2PolianaIn!AE24,KB2PolianaOut_KB3PobedaFin!U24,Romashka!L24,Garage!L24,Carting!N24)</f>
        <v>234.49</v>
      </c>
    </row>
    <row r="30" spans="1:13" ht="12" customHeight="1">
      <c r="A30" s="9">
        <f>drivers_list!A14</f>
        <v>0</v>
      </c>
      <c r="B30" s="10">
        <f>drivers_list!B14</f>
        <v>4</v>
      </c>
      <c r="C30" s="13" t="str">
        <f>drivers_list!C14</f>
        <v>Сорокіна Валерія</v>
      </c>
      <c r="D30" s="11">
        <f>drivers_list!D14</f>
        <v>0</v>
      </c>
      <c r="E30" s="32" t="str">
        <f>drivers_list!E14</f>
        <v>Радуцька Людмила</v>
      </c>
      <c r="F30" s="11">
        <f>drivers_list!F14</f>
        <v>0</v>
      </c>
      <c r="G30" s="13" t="str">
        <f>drivers_list!G14</f>
        <v>Renault Clio RS</v>
      </c>
      <c r="H30" s="12">
        <f>drivers_list!H14</f>
        <v>2</v>
      </c>
      <c r="I30" s="33" t="str">
        <f>drivers_list!I14</f>
        <v>N3</v>
      </c>
      <c r="J30" s="36">
        <f t="shared" si="0"/>
        <v>0</v>
      </c>
      <c r="K30" s="36">
        <f t="shared" si="1"/>
        <v>3</v>
      </c>
      <c r="L30" s="35">
        <f t="shared" si="2"/>
        <v>50.350000000000023</v>
      </c>
      <c r="M30" s="51">
        <f>SUM(KB0Start_KB1BorschIn!AE14,KB1ABorschOut_KB2PolianaIn!AE14,KB2PolianaOut_KB3PobedaFin!U14,Romashka!L14,Garage!L14,Carting!N14)</f>
        <v>230.35000000000002</v>
      </c>
    </row>
    <row r="31" spans="1:13" ht="12" customHeight="1">
      <c r="A31" s="9">
        <f>drivers_list!A23</f>
        <v>110409708</v>
      </c>
      <c r="B31" s="10">
        <f>drivers_list!B23</f>
        <v>13</v>
      </c>
      <c r="C31" s="13" t="str">
        <f>drivers_list!C23</f>
        <v xml:space="preserve">MATILDA Герасимчук Світлана </v>
      </c>
      <c r="D31" s="11">
        <f>drivers_list!D23</f>
        <v>0</v>
      </c>
      <c r="E31" s="32" t="str">
        <f>drivers_list!E23</f>
        <v>ROMASHKA Кравчук Наталія</v>
      </c>
      <c r="F31" s="11">
        <f>drivers_list!F23</f>
        <v>0</v>
      </c>
      <c r="G31" s="13" t="str">
        <f>drivers_list!G23</f>
        <v>ВАЗ 11174     1,4</v>
      </c>
      <c r="H31" s="12">
        <f>drivers_list!H23</f>
        <v>1.4</v>
      </c>
      <c r="I31" s="33" t="str">
        <f>drivers_list!I23</f>
        <v>N1</v>
      </c>
      <c r="J31" s="36">
        <f t="shared" si="0"/>
        <v>0</v>
      </c>
      <c r="K31" s="36">
        <f t="shared" si="1"/>
        <v>3</v>
      </c>
      <c r="L31" s="35">
        <f t="shared" si="2"/>
        <v>20.920000000000016</v>
      </c>
      <c r="M31" s="51">
        <f>SUM(KB0Start_KB1BorschIn!AE23,KB1ABorschOut_KB2PolianaIn!AE23,KB2PolianaOut_KB3PobedaFin!U23,Romashka!L23,Garage!L23,Carting!N23)</f>
        <v>200.92000000000002</v>
      </c>
    </row>
    <row r="32" spans="1:13" ht="12" customHeight="1">
      <c r="A32" s="9">
        <f>drivers_list!A22</f>
        <v>110409707</v>
      </c>
      <c r="B32" s="10">
        <f>drivers_list!B22</f>
        <v>12</v>
      </c>
      <c r="C32" s="13" t="str">
        <f>drivers_list!C22</f>
        <v xml:space="preserve">Івершень Тетяна </v>
      </c>
      <c r="D32" s="11">
        <f>drivers_list!D22</f>
        <v>0</v>
      </c>
      <c r="E32" s="32" t="str">
        <f>drivers_list!E22</f>
        <v>Шульга Ганна</v>
      </c>
      <c r="F32" s="11">
        <f>drivers_list!F22</f>
        <v>0</v>
      </c>
      <c r="G32" s="13" t="str">
        <f>drivers_list!G22</f>
        <v>Skoda Fabia 1,4</v>
      </c>
      <c r="H32" s="12">
        <f>drivers_list!H22</f>
        <v>1.4</v>
      </c>
      <c r="I32" s="33" t="str">
        <f>drivers_list!I22</f>
        <v>N1</v>
      </c>
      <c r="J32" s="36">
        <f t="shared" si="0"/>
        <v>0</v>
      </c>
      <c r="K32" s="36">
        <f t="shared" si="1"/>
        <v>2</v>
      </c>
      <c r="L32" s="35">
        <f t="shared" si="2"/>
        <v>52.639999999999986</v>
      </c>
      <c r="M32" s="51">
        <f>SUM(KB0Start_KB1BorschIn!AE22,KB1ABorschOut_KB2PolianaIn!AE22,KB2PolianaOut_KB3PobedaFin!U22,Romashka!L22,Garage!L22,Carting!N22)</f>
        <v>172.64</v>
      </c>
    </row>
    <row r="33" spans="1:15" ht="12" customHeight="1">
      <c r="A33" s="9">
        <f>drivers_list!A35</f>
        <v>0</v>
      </c>
      <c r="B33" s="10">
        <f>drivers_list!B35</f>
        <v>27</v>
      </c>
      <c r="C33" s="13" t="str">
        <f>drivers_list!C35</f>
        <v>Прийменко Ірина</v>
      </c>
      <c r="D33" s="11">
        <f>drivers_list!D35</f>
        <v>0</v>
      </c>
      <c r="E33" s="32" t="str">
        <f>drivers_list!E35</f>
        <v xml:space="preserve">Січкар Ірина </v>
      </c>
      <c r="F33" s="11">
        <f>drivers_list!F35</f>
        <v>0</v>
      </c>
      <c r="G33" s="13" t="str">
        <f>drivers_list!G35</f>
        <v>Seat Ibiza</v>
      </c>
      <c r="H33" s="12" t="str">
        <f>drivers_list!H35</f>
        <v>1,8 T</v>
      </c>
      <c r="I33" s="33" t="str">
        <f>drivers_list!I35</f>
        <v>N3</v>
      </c>
      <c r="J33" s="36">
        <f t="shared" si="0"/>
        <v>0</v>
      </c>
      <c r="K33" s="36">
        <f t="shared" si="1"/>
        <v>2</v>
      </c>
      <c r="L33" s="35">
        <f t="shared" si="2"/>
        <v>48.449999999999989</v>
      </c>
      <c r="M33" s="51">
        <f>SUM(KB0Start_KB1BorschIn!AE35,KB1ABorschOut_KB2PolianaIn!AE35,KB2PolianaOut_KB3PobedaFin!U35,Romashka!L35,Garage!L35,Carting!N35)</f>
        <v>168.45</v>
      </c>
    </row>
    <row r="34" spans="1:15" ht="12" customHeight="1">
      <c r="A34" s="9">
        <f>drivers_list!A31</f>
        <v>110409717</v>
      </c>
      <c r="B34" s="10">
        <f>drivers_list!B31</f>
        <v>22</v>
      </c>
      <c r="C34" s="13" t="str">
        <f>drivers_list!C31</f>
        <v>Скопець Тетяна</v>
      </c>
      <c r="D34" s="11">
        <f>drivers_list!D31</f>
        <v>0</v>
      </c>
      <c r="E34" s="32" t="str">
        <f>drivers_list!E31</f>
        <v>Ковальова Катерина</v>
      </c>
      <c r="F34" s="11">
        <f>drivers_list!F31</f>
        <v>0</v>
      </c>
      <c r="G34" s="13" t="str">
        <f>drivers_list!G31</f>
        <v>Seat Ibiza</v>
      </c>
      <c r="H34" s="12">
        <f>drivers_list!H31</f>
        <v>1.4</v>
      </c>
      <c r="I34" s="33" t="str">
        <f>drivers_list!I31</f>
        <v>N1</v>
      </c>
      <c r="J34" s="36">
        <f t="shared" si="0"/>
        <v>0</v>
      </c>
      <c r="K34" s="36">
        <f t="shared" si="1"/>
        <v>2</v>
      </c>
      <c r="L34" s="35">
        <f t="shared" si="2"/>
        <v>43.849999999999994</v>
      </c>
      <c r="M34" s="51">
        <f>SUM(KB0Start_KB1BorschIn!AE31,KB1ABorschOut_KB2PolianaIn!AE31,KB2PolianaOut_KB3PobedaFin!U31,Romashka!L31,Garage!L31,Carting!N31)</f>
        <v>163.85</v>
      </c>
      <c r="N34" s="72"/>
      <c r="O34" s="1"/>
    </row>
    <row r="35" spans="1:15" ht="12" customHeight="1">
      <c r="A35" s="9">
        <f>drivers_list!A33</f>
        <v>110409719</v>
      </c>
      <c r="B35" s="10">
        <f>drivers_list!B33</f>
        <v>24</v>
      </c>
      <c r="C35" s="13" t="str">
        <f>drivers_list!C33</f>
        <v>Пономаренко Олеся</v>
      </c>
      <c r="D35" s="11">
        <f>drivers_list!D33</f>
        <v>0</v>
      </c>
      <c r="E35" s="32" t="str">
        <f>drivers_list!E33</f>
        <v>Редкач Олена</v>
      </c>
      <c r="F35" s="11">
        <f>drivers_list!F33</f>
        <v>0</v>
      </c>
      <c r="G35" s="13" t="str">
        <f>drivers_list!G33</f>
        <v>Skoda Fabia 1,9Т</v>
      </c>
      <c r="H35" s="12">
        <f>drivers_list!H33</f>
        <v>1.9</v>
      </c>
      <c r="I35" s="33" t="str">
        <f>drivers_list!I33</f>
        <v>N3</v>
      </c>
      <c r="J35" s="36">
        <f t="shared" si="0"/>
        <v>0</v>
      </c>
      <c r="K35" s="36">
        <f t="shared" si="1"/>
        <v>2</v>
      </c>
      <c r="L35" s="35">
        <f t="shared" si="2"/>
        <v>40.149999999999977</v>
      </c>
      <c r="M35" s="51">
        <f>SUM(KB0Start_KB1BorschIn!AE33,KB1ABorschOut_KB2PolianaIn!AE33,KB2PolianaOut_KB3PobedaFin!U33,Romashka!L33,Garage!L33,Carting!N33)</f>
        <v>160.14999999999998</v>
      </c>
      <c r="N35" s="72"/>
    </row>
    <row r="36" spans="1:15" ht="12" customHeight="1">
      <c r="A36" s="9">
        <f>drivers_list!A21</f>
        <v>0</v>
      </c>
      <c r="B36" s="10">
        <f>drivers_list!B21</f>
        <v>11</v>
      </c>
      <c r="C36" s="13" t="str">
        <f>drivers_list!C21</f>
        <v>"ЛЕСЯ" Ларион Олеся</v>
      </c>
      <c r="D36" s="11">
        <f>drivers_list!D21</f>
        <v>0</v>
      </c>
      <c r="E36" s="32" t="str">
        <f>drivers_list!E21</f>
        <v>ROXY Сергіїва Роксолана</v>
      </c>
      <c r="F36" s="11">
        <f>drivers_list!F21</f>
        <v>0</v>
      </c>
      <c r="G36" s="13" t="str">
        <f>drivers_list!G21</f>
        <v xml:space="preserve">VW Polo  </v>
      </c>
      <c r="H36" s="12">
        <f>drivers_list!H21</f>
        <v>1.4</v>
      </c>
      <c r="I36" s="33" t="str">
        <f>drivers_list!I21</f>
        <v>N1</v>
      </c>
      <c r="J36" s="36">
        <f t="shared" si="0"/>
        <v>0</v>
      </c>
      <c r="K36" s="36">
        <f t="shared" si="1"/>
        <v>2</v>
      </c>
      <c r="L36" s="35">
        <f t="shared" si="2"/>
        <v>37.449999999999989</v>
      </c>
      <c r="M36" s="51">
        <f>SUM(KB0Start_KB1BorschIn!AE21,KB1ABorschOut_KB2PolianaIn!AE21,KB2PolianaOut_KB3PobedaFin!U21,Romashka!L21,Garage!L21,Carting!N21)</f>
        <v>157.44999999999999</v>
      </c>
    </row>
    <row r="37" spans="1:15" ht="12" customHeight="1">
      <c r="A37" s="9">
        <f>drivers_list!A17</f>
        <v>110409704</v>
      </c>
      <c r="B37" s="10">
        <f>drivers_list!B17</f>
        <v>7</v>
      </c>
      <c r="C37" s="13" t="str">
        <f>drivers_list!C17</f>
        <v xml:space="preserve">Утченко Христина </v>
      </c>
      <c r="D37" s="11">
        <f>drivers_list!D17</f>
        <v>0</v>
      </c>
      <c r="E37" s="32" t="str">
        <f>drivers_list!E17</f>
        <v>Полякова Валентина</v>
      </c>
      <c r="F37" s="11">
        <f>drivers_list!F17</f>
        <v>0</v>
      </c>
      <c r="G37" s="13" t="str">
        <f>drivers_list!G17</f>
        <v>Mitsubishi Lancer X 2,0</v>
      </c>
      <c r="H37" s="12">
        <f>drivers_list!H17</f>
        <v>2</v>
      </c>
      <c r="I37" s="33" t="str">
        <f>drivers_list!I17</f>
        <v>N3</v>
      </c>
      <c r="J37" s="36">
        <f t="shared" si="0"/>
        <v>0</v>
      </c>
      <c r="K37" s="36">
        <f t="shared" si="1"/>
        <v>2</v>
      </c>
      <c r="L37" s="35">
        <f t="shared" si="2"/>
        <v>7.4599999999999937</v>
      </c>
      <c r="M37" s="51">
        <f>SUM(KB0Start_KB1BorschIn!AE17,KB1ABorschOut_KB2PolianaIn!AE17,KB2PolianaOut_KB3PobedaFin!U17,Romashka!L17,Garage!L17,Carting!N17)</f>
        <v>127.46</v>
      </c>
    </row>
    <row r="38" spans="1:15" ht="12" customHeight="1">
      <c r="A38" s="9">
        <f>drivers_list!A26</f>
        <v>110409711</v>
      </c>
      <c r="B38" s="150">
        <f>drivers_list!B26</f>
        <v>16</v>
      </c>
      <c r="C38" s="151" t="str">
        <f>drivers_list!C26</f>
        <v>Астапова Полина</v>
      </c>
      <c r="D38" s="152">
        <f>drivers_list!D26</f>
        <v>0</v>
      </c>
      <c r="E38" s="153" t="str">
        <f>drivers_list!E26</f>
        <v>Матвеева Алина</v>
      </c>
      <c r="F38" s="152">
        <f>drivers_list!F26</f>
        <v>0</v>
      </c>
      <c r="G38" s="151" t="str">
        <f>drivers_list!G26</f>
        <v>Nissan Leaf</v>
      </c>
      <c r="H38" s="154" t="str">
        <f>drivers_list!H26</f>
        <v xml:space="preserve">E </v>
      </c>
      <c r="I38" s="155" t="str">
        <f>drivers_list!I26</f>
        <v>N3</v>
      </c>
      <c r="J38" s="156">
        <f t="shared" si="0"/>
        <v>0</v>
      </c>
      <c r="K38" s="156">
        <f t="shared" si="1"/>
        <v>0</v>
      </c>
      <c r="L38" s="157">
        <f t="shared" si="2"/>
        <v>0</v>
      </c>
      <c r="M38" s="149">
        <f>SUM(KB0Start_KB1BorschIn!AE26,KB1ABorschOut_KB2PolianaIn!AE26,KB2PolianaOut_KB3PobedaFin!U26,Romashka!L26,Garage!L26,Carting!N26)</f>
        <v>0</v>
      </c>
    </row>
    <row r="39" spans="1:15" ht="12" customHeight="1">
      <c r="A39" s="64">
        <f>drivers_list!A39</f>
        <v>0</v>
      </c>
      <c r="B39" s="98"/>
      <c r="C39" s="68"/>
      <c r="D39" s="99"/>
      <c r="E39" s="120"/>
      <c r="F39" s="99"/>
      <c r="G39" s="68"/>
      <c r="H39" s="121"/>
      <c r="I39" s="122"/>
      <c r="J39" s="123"/>
      <c r="K39" s="123"/>
      <c r="L39" s="124"/>
      <c r="M39" s="125"/>
      <c r="N39" s="111"/>
      <c r="O39" s="114"/>
    </row>
    <row r="40" spans="1:15" ht="12" customHeight="1">
      <c r="A40" s="64">
        <f>drivers_list!A40</f>
        <v>0</v>
      </c>
      <c r="B40" s="98"/>
      <c r="C40" s="68"/>
      <c r="D40" s="99"/>
      <c r="E40" s="120"/>
      <c r="F40" s="99"/>
      <c r="G40" s="68"/>
      <c r="H40" s="121"/>
      <c r="I40" s="122"/>
      <c r="J40" s="123"/>
      <c r="K40" s="123"/>
      <c r="L40" s="124"/>
      <c r="M40" s="125"/>
      <c r="N40" s="111"/>
      <c r="O40" s="114"/>
    </row>
    <row r="41" spans="1:15" ht="12" customHeight="1">
      <c r="A41" s="64">
        <f>drivers_list!A41</f>
        <v>0</v>
      </c>
      <c r="B41" s="98"/>
      <c r="C41" s="68"/>
      <c r="D41" s="99"/>
      <c r="E41" s="120"/>
      <c r="F41" s="99"/>
      <c r="G41" s="68"/>
      <c r="H41" s="121"/>
      <c r="I41" s="122"/>
      <c r="J41" s="123"/>
      <c r="K41" s="123"/>
      <c r="L41" s="124"/>
      <c r="M41" s="125"/>
      <c r="N41" s="111"/>
      <c r="O41" s="114"/>
    </row>
    <row r="42" spans="1:15" ht="12" customHeight="1">
      <c r="A42" s="64">
        <f>drivers_list!A42</f>
        <v>0</v>
      </c>
      <c r="B42" s="98"/>
      <c r="C42" s="68"/>
      <c r="D42" s="99"/>
      <c r="E42" s="120"/>
      <c r="F42" s="99"/>
      <c r="G42" s="68"/>
      <c r="H42" s="121"/>
      <c r="I42" s="122"/>
      <c r="J42" s="123"/>
      <c r="K42" s="123"/>
      <c r="L42" s="124"/>
      <c r="M42" s="125"/>
      <c r="N42" s="114"/>
      <c r="O42" s="114"/>
    </row>
    <row r="43" spans="1:15" ht="12" customHeight="1">
      <c r="A43" s="64">
        <f>drivers_list!A43</f>
        <v>0</v>
      </c>
      <c r="B43" s="98"/>
      <c r="C43" s="68"/>
      <c r="D43" s="99"/>
      <c r="E43" s="120"/>
      <c r="F43" s="99"/>
      <c r="G43" s="68"/>
      <c r="H43" s="121"/>
      <c r="I43" s="122"/>
      <c r="J43" s="123"/>
      <c r="K43" s="123"/>
      <c r="L43" s="124"/>
      <c r="M43" s="125"/>
      <c r="N43" s="114"/>
      <c r="O43" s="114"/>
    </row>
    <row r="44" spans="1:15" ht="12" customHeight="1">
      <c r="A44" s="64">
        <f>drivers_list!A44</f>
        <v>0</v>
      </c>
      <c r="B44" s="98"/>
      <c r="C44" s="68"/>
      <c r="D44" s="99"/>
      <c r="E44" s="120"/>
      <c r="F44" s="99"/>
      <c r="G44" s="68"/>
      <c r="H44" s="121"/>
      <c r="I44" s="122"/>
      <c r="J44" s="123"/>
      <c r="K44" s="123"/>
      <c r="L44" s="124"/>
      <c r="M44" s="125"/>
      <c r="N44" s="114"/>
      <c r="O44" s="114"/>
    </row>
    <row r="45" spans="1:15" ht="12" customHeight="1">
      <c r="A45" s="64">
        <f>drivers_list!A45</f>
        <v>0</v>
      </c>
      <c r="B45" s="98"/>
      <c r="C45" s="68"/>
      <c r="D45" s="99"/>
      <c r="E45" s="120"/>
      <c r="F45" s="99"/>
      <c r="G45" s="68"/>
      <c r="H45" s="121"/>
      <c r="I45" s="122"/>
      <c r="J45" s="123"/>
      <c r="K45" s="123"/>
      <c r="L45" s="124"/>
      <c r="M45" s="125"/>
      <c r="N45" s="114"/>
      <c r="O45" s="114"/>
    </row>
    <row r="46" spans="1:15"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</sheetData>
  <sortState ref="A11:M45">
    <sortCondition descending="1" ref="M11"/>
  </sortState>
  <phoneticPr fontId="8" type="noConversion"/>
  <pageMargins left="0.7" right="0.7" top="0.75" bottom="0.75" header="0.3" footer="0.3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selection activeCell="K29" sqref="K29"/>
    </sheetView>
  </sheetViews>
  <sheetFormatPr defaultRowHeight="15"/>
  <cols>
    <col min="1" max="1" width="5.28515625" customWidth="1"/>
    <col min="2" max="2" width="28.85546875" customWidth="1"/>
    <col min="3" max="3" width="27.5703125" customWidth="1"/>
    <col min="4" max="4" width="23.140625" customWidth="1"/>
    <col min="5" max="5" width="6" customWidth="1"/>
    <col min="6" max="6" width="4" customWidth="1"/>
    <col min="7" max="7" width="3.5703125" customWidth="1"/>
    <col min="8" max="8" width="5.28515625" customWidth="1"/>
    <col min="9" max="10" width="6" customWidth="1"/>
  </cols>
  <sheetData>
    <row r="1" spans="1:12">
      <c r="A1" s="45" t="s">
        <v>24</v>
      </c>
      <c r="B1" s="45" t="s">
        <v>25</v>
      </c>
      <c r="C1" s="45" t="s">
        <v>32</v>
      </c>
      <c r="D1" s="45" t="s">
        <v>26</v>
      </c>
      <c r="E1" s="45" t="s">
        <v>27</v>
      </c>
      <c r="F1" s="45" t="s">
        <v>28</v>
      </c>
      <c r="G1" s="45" t="s">
        <v>29</v>
      </c>
      <c r="H1" s="45" t="s">
        <v>30</v>
      </c>
      <c r="I1" s="45" t="s">
        <v>31</v>
      </c>
      <c r="J1" s="45" t="s">
        <v>27</v>
      </c>
      <c r="K1" s="46"/>
      <c r="L1" s="46"/>
    </row>
    <row r="2" spans="1:12">
      <c r="A2" s="163">
        <f>results!B11</f>
        <v>15</v>
      </c>
      <c r="B2" s="163" t="str">
        <f>results!C11</f>
        <v>Белая Екатерина</v>
      </c>
      <c r="C2" s="163" t="str">
        <f>results!E11</f>
        <v>Поштарук Татьяна</v>
      </c>
      <c r="D2" s="163" t="str">
        <f>results!G11</f>
        <v>Mercedes</v>
      </c>
      <c r="E2" s="164" t="str">
        <f>results!I11</f>
        <v>N3</v>
      </c>
      <c r="F2" s="165">
        <f>results!J11</f>
        <v>0</v>
      </c>
      <c r="G2" s="165">
        <f>results!K11</f>
        <v>54</v>
      </c>
      <c r="H2" s="166">
        <f>results!L11</f>
        <v>4.0799999999999272</v>
      </c>
      <c r="I2" s="167"/>
      <c r="J2" s="167"/>
      <c r="K2" s="1"/>
      <c r="L2" s="1"/>
    </row>
    <row r="3" spans="1:12">
      <c r="A3" s="40">
        <f>results!B12</f>
        <v>25</v>
      </c>
      <c r="B3" s="40" t="str">
        <f>results!C12</f>
        <v>Пехтєрова Крістіна</v>
      </c>
      <c r="C3" s="40" t="str">
        <f>results!E12</f>
        <v>Чернишенко Юлия</v>
      </c>
      <c r="D3" s="40" t="str">
        <f>results!G12</f>
        <v>Ford Fiesta</v>
      </c>
      <c r="E3" s="41" t="str">
        <f>results!I12</f>
        <v>N1</v>
      </c>
      <c r="F3" s="42">
        <f>results!J12</f>
        <v>0</v>
      </c>
      <c r="G3" s="42">
        <f>results!K12</f>
        <v>35</v>
      </c>
      <c r="H3" s="43">
        <f>results!L12</f>
        <v>23.199999999999818</v>
      </c>
      <c r="I3" s="44">
        <v>26</v>
      </c>
      <c r="J3" s="44">
        <v>9</v>
      </c>
      <c r="K3" s="1"/>
      <c r="L3" s="1"/>
    </row>
    <row r="4" spans="1:12">
      <c r="A4" s="40">
        <f>results!B13</f>
        <v>17</v>
      </c>
      <c r="B4" s="40" t="str">
        <f>results!C13</f>
        <v>Фетисова Ірина</v>
      </c>
      <c r="C4" s="40" t="str">
        <f>results!E13</f>
        <v>Мануйлова Олена</v>
      </c>
      <c r="D4" s="40" t="str">
        <f>results!G13</f>
        <v>Susuki GV</v>
      </c>
      <c r="E4" s="41" t="str">
        <f>results!I13</f>
        <v>N3</v>
      </c>
      <c r="F4" s="42">
        <f>results!J13</f>
        <v>0</v>
      </c>
      <c r="G4" s="42">
        <f>results!K13</f>
        <v>20</v>
      </c>
      <c r="H4" s="43">
        <f>results!L13</f>
        <v>42.2199999999998</v>
      </c>
      <c r="I4" s="44">
        <v>25</v>
      </c>
      <c r="J4" s="44">
        <v>9</v>
      </c>
      <c r="K4" s="1"/>
      <c r="L4" s="1"/>
    </row>
    <row r="5" spans="1:12">
      <c r="A5" s="40">
        <f>results!B14</f>
        <v>20</v>
      </c>
      <c r="B5" s="40" t="str">
        <f>results!C14</f>
        <v>Гома Аліна</v>
      </c>
      <c r="C5" s="40" t="str">
        <f>results!E14</f>
        <v>Скочеляс Катерина</v>
      </c>
      <c r="D5" s="40" t="str">
        <f>results!G14</f>
        <v>Skoda Fabia 1,2</v>
      </c>
      <c r="E5" s="41" t="str">
        <f>results!I14</f>
        <v>N1</v>
      </c>
      <c r="F5" s="42">
        <f>results!J14</f>
        <v>0</v>
      </c>
      <c r="G5" s="42">
        <f>results!K14</f>
        <v>13</v>
      </c>
      <c r="H5" s="43">
        <f>results!L14</f>
        <v>55.549999999999955</v>
      </c>
      <c r="I5" s="44">
        <v>24</v>
      </c>
      <c r="J5" s="44">
        <v>8</v>
      </c>
      <c r="K5" s="1"/>
      <c r="L5" s="1"/>
    </row>
    <row r="6" spans="1:12">
      <c r="A6" s="40">
        <f>results!B15</f>
        <v>28</v>
      </c>
      <c r="B6" s="40" t="str">
        <f>results!C15</f>
        <v>Яременко Антоніна</v>
      </c>
      <c r="C6" s="40" t="str">
        <f>results!E15</f>
        <v>Костогриз Світлана</v>
      </c>
      <c r="D6" s="40" t="str">
        <f>results!G15</f>
        <v>Renault Laguna</v>
      </c>
      <c r="E6" s="41" t="str">
        <f>results!I15</f>
        <v>N3</v>
      </c>
      <c r="F6" s="42">
        <f>results!J15</f>
        <v>0</v>
      </c>
      <c r="G6" s="42">
        <f>results!K15</f>
        <v>13</v>
      </c>
      <c r="H6" s="43">
        <f>results!L15</f>
        <v>51.260000000000105</v>
      </c>
      <c r="I6" s="44">
        <v>23</v>
      </c>
      <c r="J6" s="44">
        <v>8</v>
      </c>
      <c r="K6" s="1"/>
      <c r="L6" s="1"/>
    </row>
    <row r="7" spans="1:12">
      <c r="A7" s="40">
        <f>results!B16</f>
        <v>29</v>
      </c>
      <c r="B7" s="40" t="str">
        <f>results!C16</f>
        <v>Шатіло Олена</v>
      </c>
      <c r="C7" s="40" t="str">
        <f>results!E16</f>
        <v>Кирилюк Ольга</v>
      </c>
      <c r="D7" s="40" t="str">
        <f>results!G16</f>
        <v>Renault Kango</v>
      </c>
      <c r="E7" s="41" t="str">
        <f>results!I16</f>
        <v>N2</v>
      </c>
      <c r="F7" s="42">
        <f>results!J16</f>
        <v>0</v>
      </c>
      <c r="G7" s="42">
        <f>results!K16</f>
        <v>11</v>
      </c>
      <c r="H7" s="43">
        <f>results!L16</f>
        <v>58.029999999999973</v>
      </c>
      <c r="I7" s="44">
        <v>22</v>
      </c>
      <c r="J7" s="44">
        <v>8</v>
      </c>
      <c r="K7" s="1"/>
    </row>
    <row r="8" spans="1:12">
      <c r="A8" s="40">
        <f>results!B17</f>
        <v>3</v>
      </c>
      <c r="B8" s="40" t="str">
        <f>results!C17</f>
        <v>Кяниця Марина</v>
      </c>
      <c r="C8" s="40" t="str">
        <f>results!E17</f>
        <v>Анісімова  Яна</v>
      </c>
      <c r="D8" s="40" t="str">
        <f>results!G17</f>
        <v>Seat, Ibiza</v>
      </c>
      <c r="E8" s="41" t="str">
        <f>results!I17</f>
        <v>N1</v>
      </c>
      <c r="F8" s="42">
        <f>results!J17</f>
        <v>0</v>
      </c>
      <c r="G8" s="42">
        <f>results!K17</f>
        <v>10</v>
      </c>
      <c r="H8" s="43">
        <f>results!L17</f>
        <v>31.889999999999986</v>
      </c>
      <c r="I8" s="44">
        <v>21</v>
      </c>
      <c r="J8" s="44">
        <v>7</v>
      </c>
      <c r="K8" s="1"/>
    </row>
    <row r="9" spans="1:12">
      <c r="A9" s="40">
        <f>results!B18</f>
        <v>19</v>
      </c>
      <c r="B9" s="40" t="str">
        <f>results!C18</f>
        <v>Березенська Наталія</v>
      </c>
      <c r="C9" s="40" t="str">
        <f>results!E18</f>
        <v>Замерченко Ганна</v>
      </c>
      <c r="D9" s="40" t="str">
        <f>results!G18</f>
        <v>Mitsubishi Pagero</v>
      </c>
      <c r="E9" s="41" t="str">
        <f>results!I18</f>
        <v>N3</v>
      </c>
      <c r="F9" s="42">
        <f>results!J18</f>
        <v>0</v>
      </c>
      <c r="G9" s="42">
        <f>results!K18</f>
        <v>10</v>
      </c>
      <c r="H9" s="43">
        <f>results!L18</f>
        <v>27.639999999999986</v>
      </c>
      <c r="I9" s="44">
        <v>20</v>
      </c>
      <c r="J9" s="44">
        <v>7</v>
      </c>
      <c r="K9" s="1"/>
    </row>
    <row r="10" spans="1:12">
      <c r="A10" s="40">
        <f>results!B19</f>
        <v>33</v>
      </c>
      <c r="B10" s="40" t="str">
        <f>results!C19</f>
        <v xml:space="preserve">Анна VIPER </v>
      </c>
      <c r="C10" s="40" t="str">
        <f>results!E19</f>
        <v>Елена KILLER</v>
      </c>
      <c r="D10" s="40" t="str">
        <f>results!G19</f>
        <v xml:space="preserve">MINI Cooper </v>
      </c>
      <c r="E10" s="41" t="str">
        <f>results!I19</f>
        <v>N2</v>
      </c>
      <c r="F10" s="42">
        <f>results!J19</f>
        <v>0</v>
      </c>
      <c r="G10" s="42">
        <f>results!K19</f>
        <v>10</v>
      </c>
      <c r="H10" s="43">
        <f>results!L19</f>
        <v>2.6399999999999864</v>
      </c>
      <c r="I10" s="44">
        <v>19</v>
      </c>
      <c r="J10" s="44">
        <v>7</v>
      </c>
      <c r="K10" s="1"/>
    </row>
    <row r="11" spans="1:12">
      <c r="A11" s="40">
        <f>results!B20</f>
        <v>23</v>
      </c>
      <c r="B11" s="40" t="str">
        <f>results!C20</f>
        <v>Загірська Катерина</v>
      </c>
      <c r="C11" s="40" t="str">
        <f>results!E20</f>
        <v>Музичук Анастасія</v>
      </c>
      <c r="D11" s="40" t="str">
        <f>results!G20</f>
        <v>Smart Cabrio</v>
      </c>
      <c r="E11" s="41" t="str">
        <f>results!I20</f>
        <v>N1</v>
      </c>
      <c r="F11" s="42">
        <f>results!J20</f>
        <v>0</v>
      </c>
      <c r="G11" s="42">
        <f>results!K20</f>
        <v>8</v>
      </c>
      <c r="H11" s="43">
        <f>results!L20</f>
        <v>35.139999999999986</v>
      </c>
      <c r="I11" s="44">
        <v>18</v>
      </c>
      <c r="J11" s="44">
        <v>6</v>
      </c>
      <c r="K11" s="1"/>
    </row>
    <row r="12" spans="1:12">
      <c r="A12" s="40">
        <f>results!B21</f>
        <v>6</v>
      </c>
      <c r="B12" s="40" t="str">
        <f>results!C21</f>
        <v xml:space="preserve">Коливайло Юлія </v>
      </c>
      <c r="C12" s="40" t="str">
        <f>results!E21</f>
        <v xml:space="preserve">  Панченко Єлизавета</v>
      </c>
      <c r="D12" s="40" t="str">
        <f>results!G21</f>
        <v xml:space="preserve">DAEWOO Lanos </v>
      </c>
      <c r="E12" s="41" t="str">
        <f>results!I21</f>
        <v>N2</v>
      </c>
      <c r="F12" s="42">
        <f>results!J21</f>
        <v>0</v>
      </c>
      <c r="G12" s="42">
        <f>results!K21</f>
        <v>7</v>
      </c>
      <c r="H12" s="43">
        <f>results!L21</f>
        <v>40.980000000000018</v>
      </c>
      <c r="I12" s="44">
        <v>17</v>
      </c>
      <c r="J12" s="44">
        <v>6</v>
      </c>
      <c r="K12" s="1"/>
    </row>
    <row r="13" spans="1:12">
      <c r="A13" s="40">
        <f>results!B22</f>
        <v>21</v>
      </c>
      <c r="B13" s="40" t="str">
        <f>results!C22</f>
        <v>Павлик Ирина</v>
      </c>
      <c r="C13" s="40" t="str">
        <f>results!E22</f>
        <v>Буряк Марина</v>
      </c>
      <c r="D13" s="40" t="str">
        <f>results!G22</f>
        <v>Ауди А8</v>
      </c>
      <c r="E13" s="41" t="str">
        <f>results!I22</f>
        <v>N3</v>
      </c>
      <c r="F13" s="42">
        <f>results!J22</f>
        <v>0</v>
      </c>
      <c r="G13" s="42">
        <f>results!K22</f>
        <v>6</v>
      </c>
      <c r="H13" s="43">
        <f>results!L22</f>
        <v>8.9699999999999704</v>
      </c>
      <c r="I13" s="44">
        <v>16</v>
      </c>
      <c r="J13" s="44">
        <v>6</v>
      </c>
      <c r="K13" s="1"/>
    </row>
    <row r="14" spans="1:12">
      <c r="A14" s="40">
        <f>results!B23</f>
        <v>1</v>
      </c>
      <c r="B14" s="40" t="str">
        <f>results!C23</f>
        <v>Савченко-Шагінян Тетяна</v>
      </c>
      <c r="C14" s="40" t="str">
        <f>results!E23</f>
        <v xml:space="preserve">Єпіфанова Ганна </v>
      </c>
      <c r="D14" s="40" t="str">
        <f>results!G23</f>
        <v>Nissan Juke</v>
      </c>
      <c r="E14" s="41" t="str">
        <f>results!I23</f>
        <v>N2</v>
      </c>
      <c r="F14" s="42">
        <f>results!J23</f>
        <v>0</v>
      </c>
      <c r="G14" s="42">
        <f>results!K23</f>
        <v>5</v>
      </c>
      <c r="H14" s="43">
        <f>results!L23</f>
        <v>3.6140000000000327</v>
      </c>
      <c r="I14" s="44">
        <v>15</v>
      </c>
      <c r="J14" s="44">
        <v>5</v>
      </c>
      <c r="K14" s="1"/>
    </row>
    <row r="15" spans="1:12">
      <c r="A15" s="40">
        <f>results!B24</f>
        <v>9</v>
      </c>
      <c r="B15" s="40" t="str">
        <f>results!C24</f>
        <v xml:space="preserve">Симонова Ірина </v>
      </c>
      <c r="C15" s="40" t="str">
        <f>results!E24</f>
        <v>Базилєва Дар`я</v>
      </c>
      <c r="D15" s="40" t="str">
        <f>results!G24</f>
        <v xml:space="preserve">Hyundai Accent </v>
      </c>
      <c r="E15" s="41" t="str">
        <f>results!I24</f>
        <v>N2</v>
      </c>
      <c r="F15" s="42">
        <f>results!J24</f>
        <v>0</v>
      </c>
      <c r="G15" s="42">
        <f>results!K24</f>
        <v>4</v>
      </c>
      <c r="H15" s="43">
        <f>results!L24</f>
        <v>36.470000000000027</v>
      </c>
      <c r="I15" s="44">
        <v>14</v>
      </c>
      <c r="J15" s="44">
        <v>4</v>
      </c>
      <c r="K15" s="1"/>
    </row>
    <row r="16" spans="1:12">
      <c r="A16" s="40">
        <f>results!B25</f>
        <v>2</v>
      </c>
      <c r="B16" s="40" t="str">
        <f>results!C25</f>
        <v>Дудар Любов</v>
      </c>
      <c r="C16" s="40" t="str">
        <f>results!E25</f>
        <v>Гальвес Ірина</v>
      </c>
      <c r="D16" s="40" t="str">
        <f>results!G25</f>
        <v xml:space="preserve">Citroen C1    </v>
      </c>
      <c r="E16" s="41" t="str">
        <f>results!I25</f>
        <v>N1</v>
      </c>
      <c r="F16" s="42">
        <f>results!J25</f>
        <v>0</v>
      </c>
      <c r="G16" s="42">
        <f>results!K25</f>
        <v>4</v>
      </c>
      <c r="H16" s="43">
        <f>results!L25</f>
        <v>26.470000000000027</v>
      </c>
      <c r="I16" s="44">
        <v>13</v>
      </c>
      <c r="J16" s="44">
        <v>5</v>
      </c>
      <c r="K16" s="1"/>
    </row>
    <row r="17" spans="1:12">
      <c r="A17" s="40">
        <f>results!B26</f>
        <v>5</v>
      </c>
      <c r="B17" s="40" t="str">
        <f>results!C26</f>
        <v>Левіщенко Валерія</v>
      </c>
      <c r="C17" s="40" t="str">
        <f>results!E26</f>
        <v>Хмель Сніжана</v>
      </c>
      <c r="D17" s="40" t="str">
        <f>results!G26</f>
        <v>Toyota, Auris</v>
      </c>
      <c r="E17" s="41" t="str">
        <f>results!I26</f>
        <v>N2</v>
      </c>
      <c r="F17" s="42">
        <f>results!J26</f>
        <v>0</v>
      </c>
      <c r="G17" s="42">
        <f>results!K26</f>
        <v>4</v>
      </c>
      <c r="H17" s="43">
        <f>results!L26</f>
        <v>17.600000000000023</v>
      </c>
      <c r="I17" s="44">
        <v>12</v>
      </c>
      <c r="J17" s="44">
        <v>3</v>
      </c>
      <c r="K17" s="1"/>
    </row>
    <row r="18" spans="1:12">
      <c r="A18" s="40">
        <f>results!B27</f>
        <v>10</v>
      </c>
      <c r="B18" s="40" t="str">
        <f>results!C27</f>
        <v>Постановська Ірина</v>
      </c>
      <c r="C18" s="40" t="str">
        <f>results!E27</f>
        <v xml:space="preserve"> Ясь Тетяна</v>
      </c>
      <c r="D18" s="40" t="str">
        <f>results!G27</f>
        <v>Mitsubishi Lancer X 2,0</v>
      </c>
      <c r="E18" s="41" t="str">
        <f>results!I27</f>
        <v>N3</v>
      </c>
      <c r="F18" s="42">
        <f>results!J27</f>
        <v>0</v>
      </c>
      <c r="G18" s="42">
        <f>results!K27</f>
        <v>3</v>
      </c>
      <c r="H18" s="43">
        <f>results!L27</f>
        <v>58.900000000000006</v>
      </c>
      <c r="I18" s="44">
        <v>11</v>
      </c>
      <c r="J18" s="44">
        <v>5</v>
      </c>
      <c r="K18" s="1"/>
    </row>
    <row r="19" spans="1:12">
      <c r="A19" s="40">
        <f>results!B28</f>
        <v>8</v>
      </c>
      <c r="B19" s="40" t="str">
        <f>results!C28</f>
        <v>Карнаухова Анна</v>
      </c>
      <c r="C19" s="40" t="str">
        <f>results!E28</f>
        <v>Дробот Лариса</v>
      </c>
      <c r="D19" s="40" t="str">
        <f>results!G28</f>
        <v xml:space="preserve">Citroen C-4   </v>
      </c>
      <c r="E19" s="41" t="str">
        <f>results!I28</f>
        <v>N2</v>
      </c>
      <c r="F19" s="42">
        <f>results!J28</f>
        <v>0</v>
      </c>
      <c r="G19" s="42">
        <f>results!K28</f>
        <v>3</v>
      </c>
      <c r="H19" s="43">
        <f>results!L28</f>
        <v>56.259999999999991</v>
      </c>
      <c r="I19" s="44">
        <v>10</v>
      </c>
      <c r="J19" s="44">
        <v>2</v>
      </c>
      <c r="K19" s="1"/>
    </row>
    <row r="20" spans="1:12">
      <c r="A20" s="40">
        <f>results!B29</f>
        <v>14</v>
      </c>
      <c r="B20" s="40" t="str">
        <f>results!C29</f>
        <v>МИХАСЯ Шумакова Олена</v>
      </c>
      <c r="C20" s="40" t="str">
        <f>results!E29</f>
        <v>Дмитрієва Олена</v>
      </c>
      <c r="D20" s="40" t="str">
        <f>results!G29</f>
        <v xml:space="preserve">DAEWOO Lanos </v>
      </c>
      <c r="E20" s="41" t="str">
        <f>results!I29</f>
        <v>N2</v>
      </c>
      <c r="F20" s="42">
        <f>results!J29</f>
        <v>0</v>
      </c>
      <c r="G20" s="42">
        <f>results!K29</f>
        <v>3</v>
      </c>
      <c r="H20" s="43">
        <f>results!L29</f>
        <v>54.490000000000009</v>
      </c>
      <c r="I20" s="44">
        <v>9</v>
      </c>
      <c r="J20" s="44">
        <v>1</v>
      </c>
      <c r="K20" s="1"/>
    </row>
    <row r="21" spans="1:12">
      <c r="A21" s="40">
        <f>results!B30</f>
        <v>4</v>
      </c>
      <c r="B21" s="40" t="str">
        <f>results!C30</f>
        <v>Сорокіна Валерія</v>
      </c>
      <c r="C21" s="40" t="str">
        <f>results!E30</f>
        <v>Радуцька Людмила</v>
      </c>
      <c r="D21" s="40" t="str">
        <f>results!G30</f>
        <v>Renault Clio RS</v>
      </c>
      <c r="E21" s="41" t="str">
        <f>results!I30</f>
        <v>N3</v>
      </c>
      <c r="F21" s="42">
        <f>results!J30</f>
        <v>0</v>
      </c>
      <c r="G21" s="42">
        <f>results!K30</f>
        <v>3</v>
      </c>
      <c r="H21" s="43">
        <f>results!L30</f>
        <v>50.350000000000023</v>
      </c>
      <c r="I21" s="44">
        <v>8</v>
      </c>
      <c r="J21" s="44">
        <v>4</v>
      </c>
      <c r="K21" s="1"/>
    </row>
    <row r="22" spans="1:12">
      <c r="A22" s="40">
        <f>results!B31</f>
        <v>13</v>
      </c>
      <c r="B22" s="40" t="str">
        <f>results!C31</f>
        <v xml:space="preserve">MATILDA Герасимчук Світлана </v>
      </c>
      <c r="C22" s="40" t="str">
        <f>results!E31</f>
        <v>ROMASHKA Кравчук Наталія</v>
      </c>
      <c r="D22" s="40" t="str">
        <f>results!G31</f>
        <v>ВАЗ 11174     1,4</v>
      </c>
      <c r="E22" s="41" t="str">
        <f>results!I31</f>
        <v>N1</v>
      </c>
      <c r="F22" s="42">
        <f>results!J31</f>
        <v>0</v>
      </c>
      <c r="G22" s="42">
        <f>results!K31</f>
        <v>3</v>
      </c>
      <c r="H22" s="43">
        <f>results!L31</f>
        <v>20.920000000000016</v>
      </c>
      <c r="I22" s="44">
        <v>7</v>
      </c>
      <c r="J22" s="44">
        <v>4</v>
      </c>
      <c r="K22" s="1"/>
    </row>
    <row r="23" spans="1:12">
      <c r="A23" s="40">
        <f>results!B32</f>
        <v>12</v>
      </c>
      <c r="B23" s="40" t="str">
        <f>results!C32</f>
        <v xml:space="preserve">Івершень Тетяна </v>
      </c>
      <c r="C23" s="40" t="str">
        <f>results!E32</f>
        <v>Шульга Ганна</v>
      </c>
      <c r="D23" s="40" t="str">
        <f>results!G32</f>
        <v>Skoda Fabia 1,4</v>
      </c>
      <c r="E23" s="41" t="str">
        <f>results!I32</f>
        <v>N1</v>
      </c>
      <c r="F23" s="42">
        <f>results!J32</f>
        <v>0</v>
      </c>
      <c r="G23" s="42">
        <f>results!K32</f>
        <v>2</v>
      </c>
      <c r="H23" s="43">
        <f>results!L32</f>
        <v>52.639999999999986</v>
      </c>
      <c r="I23" s="44">
        <v>6</v>
      </c>
      <c r="J23" s="44">
        <v>3</v>
      </c>
      <c r="K23" s="1"/>
    </row>
    <row r="24" spans="1:12">
      <c r="A24" s="40">
        <f>results!B33</f>
        <v>27</v>
      </c>
      <c r="B24" s="40" t="str">
        <f>results!C33</f>
        <v>Прийменко Ірина</v>
      </c>
      <c r="C24" s="40" t="str">
        <f>results!E33</f>
        <v xml:space="preserve">Січкар Ірина </v>
      </c>
      <c r="D24" s="40" t="str">
        <f>results!G33</f>
        <v>Seat Ibiza</v>
      </c>
      <c r="E24" s="41" t="str">
        <f>results!I33</f>
        <v>N3</v>
      </c>
      <c r="F24" s="42">
        <f>results!J33</f>
        <v>0</v>
      </c>
      <c r="G24" s="42">
        <f>results!K33</f>
        <v>2</v>
      </c>
      <c r="H24" s="43">
        <f>results!L33</f>
        <v>48.449999999999989</v>
      </c>
      <c r="I24" s="44">
        <v>5</v>
      </c>
      <c r="J24" s="44">
        <v>3</v>
      </c>
      <c r="K24" s="1"/>
    </row>
    <row r="25" spans="1:12">
      <c r="A25" s="40">
        <f>results!B34</f>
        <v>22</v>
      </c>
      <c r="B25" s="40" t="str">
        <f>results!C34</f>
        <v>Скопець Тетяна</v>
      </c>
      <c r="C25" s="40" t="str">
        <f>results!E34</f>
        <v>Ковальова Катерина</v>
      </c>
      <c r="D25" s="40" t="str">
        <f>results!G34</f>
        <v>Seat Ibiza</v>
      </c>
      <c r="E25" s="41" t="str">
        <f>results!I34</f>
        <v>N1</v>
      </c>
      <c r="F25" s="42">
        <f>results!J34</f>
        <v>0</v>
      </c>
      <c r="G25" s="42">
        <f>results!K34</f>
        <v>2</v>
      </c>
      <c r="H25" s="43">
        <f>results!L34</f>
        <v>43.849999999999994</v>
      </c>
      <c r="I25" s="44">
        <v>4</v>
      </c>
      <c r="J25" s="44">
        <v>2</v>
      </c>
      <c r="K25" s="1"/>
    </row>
    <row r="26" spans="1:12">
      <c r="A26" s="40">
        <f>results!B35</f>
        <v>24</v>
      </c>
      <c r="B26" s="40" t="str">
        <f>results!C35</f>
        <v>Пономаренко Олеся</v>
      </c>
      <c r="C26" s="40" t="str">
        <f>results!E35</f>
        <v>Редкач Олена</v>
      </c>
      <c r="D26" s="40" t="str">
        <f>results!G35</f>
        <v>Skoda Fabia 1,9Т</v>
      </c>
      <c r="E26" s="41" t="str">
        <f>results!I35</f>
        <v>N3</v>
      </c>
      <c r="F26" s="42">
        <f>results!J35</f>
        <v>0</v>
      </c>
      <c r="G26" s="42">
        <f>results!K35</f>
        <v>2</v>
      </c>
      <c r="H26" s="43">
        <f>results!L35</f>
        <v>40.149999999999977</v>
      </c>
      <c r="I26" s="44">
        <v>3</v>
      </c>
      <c r="J26" s="44">
        <v>2</v>
      </c>
      <c r="K26" s="1"/>
    </row>
    <row r="27" spans="1:12">
      <c r="A27" s="40">
        <f>results!B36</f>
        <v>11</v>
      </c>
      <c r="B27" s="40" t="str">
        <f>results!C36</f>
        <v>"ЛЕСЯ" Ларион Олеся</v>
      </c>
      <c r="C27" s="40" t="str">
        <f>results!E36</f>
        <v>ROXY Сергіїва Роксолана</v>
      </c>
      <c r="D27" s="40" t="str">
        <f>results!G36</f>
        <v xml:space="preserve">VW Polo  </v>
      </c>
      <c r="E27" s="41" t="str">
        <f>results!I36</f>
        <v>N1</v>
      </c>
      <c r="F27" s="42">
        <f>results!J36</f>
        <v>0</v>
      </c>
      <c r="G27" s="42">
        <f>results!K36</f>
        <v>2</v>
      </c>
      <c r="H27" s="43">
        <f>results!L36</f>
        <v>37.449999999999989</v>
      </c>
      <c r="I27" s="44">
        <v>2</v>
      </c>
      <c r="J27" s="44">
        <v>1</v>
      </c>
      <c r="K27" s="1"/>
    </row>
    <row r="28" spans="1:12">
      <c r="A28" s="40">
        <f>results!B37</f>
        <v>7</v>
      </c>
      <c r="B28" s="40" t="str">
        <f>results!C37</f>
        <v xml:space="preserve">Утченко Христина </v>
      </c>
      <c r="C28" s="40" t="str">
        <f>results!E37</f>
        <v>Полякова Валентина</v>
      </c>
      <c r="D28" s="40" t="str">
        <f>results!G37</f>
        <v>Mitsubishi Lancer X 2,0</v>
      </c>
      <c r="E28" s="41" t="str">
        <f>results!I37</f>
        <v>N3</v>
      </c>
      <c r="F28" s="42">
        <f>results!J37</f>
        <v>0</v>
      </c>
      <c r="G28" s="42">
        <f>results!K37</f>
        <v>2</v>
      </c>
      <c r="H28" s="43">
        <f>results!L37</f>
        <v>7.4599999999999937</v>
      </c>
      <c r="I28" s="44">
        <v>1</v>
      </c>
      <c r="J28" s="44">
        <v>1</v>
      </c>
      <c r="K28" s="1"/>
      <c r="L28" s="1"/>
    </row>
    <row r="29" spans="1:12">
      <c r="A29" s="158">
        <f>results!B38</f>
        <v>16</v>
      </c>
      <c r="B29" s="158" t="str">
        <f>results!C38</f>
        <v>Астапова Полина</v>
      </c>
      <c r="C29" s="158" t="str">
        <f>results!E38</f>
        <v>Матвеева Алина</v>
      </c>
      <c r="D29" s="158" t="str">
        <f>results!G38</f>
        <v>Nissan Leaf</v>
      </c>
      <c r="E29" s="159" t="str">
        <f>results!I38</f>
        <v>N3</v>
      </c>
      <c r="F29" s="160">
        <f>results!J38</f>
        <v>0</v>
      </c>
      <c r="G29" s="160">
        <f>results!K38</f>
        <v>0</v>
      </c>
      <c r="H29" s="161">
        <f>results!L38</f>
        <v>0</v>
      </c>
      <c r="I29" s="162"/>
      <c r="J29" s="162"/>
      <c r="K29" s="1"/>
      <c r="L29" s="1"/>
    </row>
    <row r="30" spans="1:12">
      <c r="A30" s="126"/>
      <c r="B30" s="126"/>
      <c r="C30" s="126"/>
      <c r="D30" s="126"/>
      <c r="E30" s="127"/>
      <c r="F30" s="128"/>
      <c r="G30" s="128"/>
      <c r="H30" s="129"/>
      <c r="I30" s="130"/>
      <c r="J30" s="130"/>
      <c r="K30" s="114"/>
    </row>
    <row r="31" spans="1:12">
      <c r="A31" s="126"/>
      <c r="B31" s="126"/>
      <c r="C31" s="126"/>
      <c r="D31" s="126"/>
      <c r="E31" s="127"/>
      <c r="F31" s="128"/>
      <c r="G31" s="128"/>
      <c r="H31" s="129"/>
      <c r="I31" s="130"/>
      <c r="J31" s="130"/>
      <c r="K31" s="114"/>
    </row>
    <row r="32" spans="1:12">
      <c r="A32" s="126"/>
      <c r="B32" s="126"/>
      <c r="C32" s="126"/>
      <c r="D32" s="126"/>
      <c r="E32" s="127"/>
      <c r="F32" s="128"/>
      <c r="G32" s="128"/>
      <c r="H32" s="129"/>
      <c r="I32" s="130"/>
      <c r="J32" s="130"/>
      <c r="K32" s="114"/>
    </row>
    <row r="33" spans="1:11">
      <c r="A33" s="126"/>
      <c r="B33" s="126"/>
      <c r="C33" s="126"/>
      <c r="D33" s="126"/>
      <c r="E33" s="127"/>
      <c r="F33" s="128"/>
      <c r="G33" s="128"/>
      <c r="H33" s="129"/>
      <c r="I33" s="130"/>
      <c r="J33" s="130"/>
      <c r="K33" s="114"/>
    </row>
    <row r="34" spans="1:11">
      <c r="A34" s="126"/>
      <c r="B34" s="126"/>
      <c r="C34" s="126"/>
      <c r="D34" s="126"/>
      <c r="E34" s="127"/>
      <c r="F34" s="128"/>
      <c r="G34" s="128"/>
      <c r="H34" s="129"/>
      <c r="I34" s="130"/>
      <c r="J34" s="130"/>
      <c r="K34" s="114"/>
    </row>
    <row r="35" spans="1:11">
      <c r="A35" s="126"/>
      <c r="B35" s="126"/>
      <c r="C35" s="126"/>
      <c r="D35" s="126"/>
      <c r="E35" s="127"/>
      <c r="F35" s="128"/>
      <c r="G35" s="128"/>
      <c r="H35" s="129"/>
      <c r="I35" s="130"/>
      <c r="J35" s="130"/>
      <c r="K35" s="114"/>
    </row>
    <row r="36" spans="1:11">
      <c r="A36" s="126"/>
      <c r="B36" s="126"/>
      <c r="C36" s="126"/>
      <c r="D36" s="126"/>
      <c r="E36" s="127"/>
      <c r="F36" s="128"/>
      <c r="G36" s="128"/>
      <c r="H36" s="129"/>
      <c r="I36" s="130"/>
      <c r="J36" s="130"/>
      <c r="K36" s="114"/>
    </row>
    <row r="37" spans="1:1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drivers_list</vt:lpstr>
      <vt:lpstr>KB0Start_KB1BorschIn</vt:lpstr>
      <vt:lpstr>KB1ABorschOut_KB2PolianaIn</vt:lpstr>
      <vt:lpstr>KB2PolianaOut_KB3PobedaFin</vt:lpstr>
      <vt:lpstr>Romashka</vt:lpstr>
      <vt:lpstr>Garage</vt:lpstr>
      <vt:lpstr>Carting</vt:lpstr>
      <vt:lpstr>results</vt:lpstr>
      <vt:lpstr>PRINT</vt:lpstr>
      <vt:lpstr>time_NORMS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unuser</dc:creator>
  <cp:lastModifiedBy>User</cp:lastModifiedBy>
  <cp:lastPrinted>2016-03-08T15:53:18Z</cp:lastPrinted>
  <dcterms:created xsi:type="dcterms:W3CDTF">2011-04-08T08:27:08Z</dcterms:created>
  <dcterms:modified xsi:type="dcterms:W3CDTF">2016-03-08T16:13:07Z</dcterms:modified>
</cp:coreProperties>
</file>