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ritsenko\Downloads\"/>
    </mc:Choice>
  </mc:AlternateContent>
  <bookViews>
    <workbookView xWindow="0" yWindow="0" windowWidth="23040" windowHeight="10100" tabRatio="873" firstSheet="1" activeTab="12"/>
  </bookViews>
  <sheets>
    <sheet name="drivers_list" sheetId="1" r:id="rId1"/>
    <sheet name="KB0_Start_KB1_In" sheetId="2" r:id="rId2"/>
    <sheet name="KB1_Out_KB2_In" sheetId="3" r:id="rId3"/>
    <sheet name="KB2_Out_KB3_Fin" sheetId="4" r:id="rId4"/>
    <sheet name="slalom_01" sheetId="5" r:id="rId5"/>
    <sheet name="slalom_02" sheetId="6" r:id="rId6"/>
    <sheet name="slalom_03" sheetId="7" r:id="rId7"/>
    <sheet name="Carting" sheetId="8" r:id="rId8"/>
    <sheet name="results" sheetId="9" r:id="rId9"/>
    <sheet name="PRINT" sheetId="10" r:id="rId10"/>
    <sheet name="time_NORMS" sheetId="11" r:id="rId11"/>
    <sheet name="Итог-формулы" sheetId="12" r:id="rId12"/>
    <sheet name="Итоговая сводная" sheetId="13" r:id="rId13"/>
  </sheets>
  <definedNames>
    <definedName name="_xlnm._FilterDatabase" localSheetId="12" hidden="1">'Итоговая сводная'!$A$2:$AB$31</definedName>
  </definedNames>
  <calcPr calcId="152511"/>
</workbook>
</file>

<file path=xl/calcChain.xml><?xml version="1.0" encoding="utf-8"?>
<calcChain xmlns="http://schemas.openxmlformats.org/spreadsheetml/2006/main">
  <c r="H36" i="10" l="1"/>
  <c r="G36" i="10"/>
  <c r="F36" i="10"/>
  <c r="E36" i="10"/>
  <c r="D36" i="10"/>
  <c r="C36" i="10"/>
  <c r="B36" i="10"/>
  <c r="A36" i="10"/>
  <c r="H35" i="10"/>
  <c r="G35" i="10"/>
  <c r="F35" i="10"/>
  <c r="E35" i="10"/>
  <c r="D35" i="10"/>
  <c r="C35" i="10"/>
  <c r="B35" i="10"/>
  <c r="A35" i="10"/>
  <c r="H34" i="10"/>
  <c r="G34" i="10"/>
  <c r="F34" i="10"/>
  <c r="E34" i="10"/>
  <c r="D34" i="10"/>
  <c r="C34" i="10"/>
  <c r="B34" i="10"/>
  <c r="A34" i="10"/>
  <c r="H33" i="10"/>
  <c r="G33" i="10"/>
  <c r="F33" i="10"/>
  <c r="E33" i="10"/>
  <c r="D33" i="10"/>
  <c r="C33" i="10"/>
  <c r="B33" i="10"/>
  <c r="A33" i="10"/>
  <c r="H32" i="10"/>
  <c r="G32" i="10"/>
  <c r="F32" i="10"/>
  <c r="E32" i="10"/>
  <c r="D32" i="10"/>
  <c r="C32" i="10"/>
  <c r="B32" i="10"/>
  <c r="A32" i="10"/>
  <c r="E31" i="10"/>
  <c r="B31" i="10"/>
  <c r="B30" i="10"/>
  <c r="B29" i="10"/>
  <c r="D27" i="10"/>
  <c r="D26" i="10"/>
  <c r="E25" i="10"/>
  <c r="E24" i="10"/>
  <c r="E23" i="10"/>
  <c r="B23" i="10"/>
  <c r="B22" i="10"/>
  <c r="B21" i="10"/>
  <c r="D19" i="10"/>
  <c r="D18" i="10"/>
  <c r="E17" i="10"/>
  <c r="E16" i="10"/>
  <c r="B16" i="10"/>
  <c r="E15" i="10"/>
  <c r="B15" i="10"/>
  <c r="B14" i="10"/>
  <c r="B13" i="10"/>
  <c r="C11" i="10"/>
  <c r="E8" i="10"/>
  <c r="E7" i="10"/>
  <c r="C4" i="10"/>
  <c r="E3" i="10"/>
  <c r="C2" i="10"/>
  <c r="A45" i="9"/>
  <c r="A44" i="9"/>
  <c r="A43" i="9"/>
  <c r="A42" i="9"/>
  <c r="A41" i="9"/>
  <c r="I40" i="9"/>
  <c r="H40" i="9"/>
  <c r="G40" i="9"/>
  <c r="D31" i="10" s="1"/>
  <c r="F40" i="9"/>
  <c r="E40" i="9"/>
  <c r="C31" i="10" s="1"/>
  <c r="D40" i="9"/>
  <c r="C40" i="9"/>
  <c r="B40" i="9"/>
  <c r="A31" i="10" s="1"/>
  <c r="A40" i="9"/>
  <c r="I39" i="9"/>
  <c r="E30" i="10" s="1"/>
  <c r="H39" i="9"/>
  <c r="G39" i="9"/>
  <c r="D30" i="10" s="1"/>
  <c r="F39" i="9"/>
  <c r="E39" i="9"/>
  <c r="C30" i="10" s="1"/>
  <c r="D39" i="9"/>
  <c r="C39" i="9"/>
  <c r="B39" i="9"/>
  <c r="A30" i="10" s="1"/>
  <c r="A39" i="9"/>
  <c r="I38" i="9"/>
  <c r="E29" i="10" s="1"/>
  <c r="H38" i="9"/>
  <c r="G38" i="9"/>
  <c r="D29" i="10" s="1"/>
  <c r="F38" i="9"/>
  <c r="E38" i="9"/>
  <c r="C29" i="10" s="1"/>
  <c r="D38" i="9"/>
  <c r="C38" i="9"/>
  <c r="B38" i="9"/>
  <c r="A29" i="10" s="1"/>
  <c r="A38" i="9"/>
  <c r="I37" i="9"/>
  <c r="E28" i="10" s="1"/>
  <c r="H37" i="9"/>
  <c r="G37" i="9"/>
  <c r="D28" i="10" s="1"/>
  <c r="F37" i="9"/>
  <c r="E37" i="9"/>
  <c r="C28" i="10" s="1"/>
  <c r="D37" i="9"/>
  <c r="C37" i="9"/>
  <c r="B28" i="10" s="1"/>
  <c r="B37" i="9"/>
  <c r="A28" i="10" s="1"/>
  <c r="A37" i="9"/>
  <c r="I36" i="9"/>
  <c r="E27" i="10" s="1"/>
  <c r="H36" i="9"/>
  <c r="G36" i="9"/>
  <c r="F36" i="9"/>
  <c r="E36" i="9"/>
  <c r="C27" i="10" s="1"/>
  <c r="D36" i="9"/>
  <c r="C36" i="9"/>
  <c r="B27" i="10" s="1"/>
  <c r="B36" i="9"/>
  <c r="A27" i="10" s="1"/>
  <c r="A36" i="9"/>
  <c r="I35" i="9"/>
  <c r="E26" i="10" s="1"/>
  <c r="H35" i="9"/>
  <c r="G35" i="9"/>
  <c r="F35" i="9"/>
  <c r="E35" i="9"/>
  <c r="C26" i="10" s="1"/>
  <c r="D35" i="9"/>
  <c r="C35" i="9"/>
  <c r="B26" i="10" s="1"/>
  <c r="B35" i="9"/>
  <c r="A26" i="10" s="1"/>
  <c r="A35" i="9"/>
  <c r="I34" i="9"/>
  <c r="H34" i="9"/>
  <c r="G34" i="9"/>
  <c r="D25" i="10" s="1"/>
  <c r="F34" i="9"/>
  <c r="E34" i="9"/>
  <c r="C25" i="10" s="1"/>
  <c r="D34" i="9"/>
  <c r="C34" i="9"/>
  <c r="B25" i="10" s="1"/>
  <c r="B34" i="9"/>
  <c r="A25" i="10" s="1"/>
  <c r="A34" i="9"/>
  <c r="I33" i="9"/>
  <c r="H33" i="9"/>
  <c r="G33" i="9"/>
  <c r="D24" i="10" s="1"/>
  <c r="F33" i="9"/>
  <c r="E33" i="9"/>
  <c r="C24" i="10" s="1"/>
  <c r="D33" i="9"/>
  <c r="C33" i="9"/>
  <c r="B24" i="10" s="1"/>
  <c r="B33" i="9"/>
  <c r="A24" i="10" s="1"/>
  <c r="A33" i="9"/>
  <c r="I32" i="9"/>
  <c r="H32" i="9"/>
  <c r="G32" i="9"/>
  <c r="D23" i="10" s="1"/>
  <c r="F32" i="9"/>
  <c r="E32" i="9"/>
  <c r="C23" i="10" s="1"/>
  <c r="D32" i="9"/>
  <c r="C32" i="9"/>
  <c r="B32" i="9"/>
  <c r="A23" i="10" s="1"/>
  <c r="A32" i="9"/>
  <c r="I31" i="9"/>
  <c r="E22" i="10" s="1"/>
  <c r="H31" i="9"/>
  <c r="G31" i="9"/>
  <c r="D22" i="10" s="1"/>
  <c r="F31" i="9"/>
  <c r="E31" i="9"/>
  <c r="C22" i="10" s="1"/>
  <c r="D31" i="9"/>
  <c r="C31" i="9"/>
  <c r="B31" i="9"/>
  <c r="A22" i="10" s="1"/>
  <c r="A31" i="9"/>
  <c r="I30" i="9"/>
  <c r="E21" i="10" s="1"/>
  <c r="H30" i="9"/>
  <c r="G30" i="9"/>
  <c r="D21" i="10" s="1"/>
  <c r="F30" i="9"/>
  <c r="E30" i="9"/>
  <c r="C21" i="10" s="1"/>
  <c r="D30" i="9"/>
  <c r="C30" i="9"/>
  <c r="B30" i="9"/>
  <c r="A21" i="10" s="1"/>
  <c r="A30" i="9"/>
  <c r="I29" i="9"/>
  <c r="E20" i="10" s="1"/>
  <c r="H29" i="9"/>
  <c r="G29" i="9"/>
  <c r="D20" i="10" s="1"/>
  <c r="F29" i="9"/>
  <c r="E29" i="9"/>
  <c r="C20" i="10" s="1"/>
  <c r="D29" i="9"/>
  <c r="C29" i="9"/>
  <c r="B20" i="10" s="1"/>
  <c r="B29" i="9"/>
  <c r="A20" i="10" s="1"/>
  <c r="A29" i="9"/>
  <c r="I28" i="9"/>
  <c r="E19" i="10" s="1"/>
  <c r="H28" i="9"/>
  <c r="G28" i="9"/>
  <c r="F28" i="9"/>
  <c r="E28" i="9"/>
  <c r="C19" i="10" s="1"/>
  <c r="D28" i="9"/>
  <c r="C28" i="9"/>
  <c r="B19" i="10" s="1"/>
  <c r="B28" i="9"/>
  <c r="A19" i="10" s="1"/>
  <c r="A28" i="9"/>
  <c r="I27" i="9"/>
  <c r="E18" i="10" s="1"/>
  <c r="H27" i="9"/>
  <c r="G27" i="9"/>
  <c r="F27" i="9"/>
  <c r="E27" i="9"/>
  <c r="C18" i="10" s="1"/>
  <c r="D27" i="9"/>
  <c r="C27" i="9"/>
  <c r="B18" i="10" s="1"/>
  <c r="B27" i="9"/>
  <c r="A18" i="10" s="1"/>
  <c r="A27" i="9"/>
  <c r="I26" i="9"/>
  <c r="H26" i="9"/>
  <c r="G26" i="9"/>
  <c r="D17" i="10" s="1"/>
  <c r="F26" i="9"/>
  <c r="E26" i="9"/>
  <c r="C17" i="10" s="1"/>
  <c r="D26" i="9"/>
  <c r="C26" i="9"/>
  <c r="B17" i="10" s="1"/>
  <c r="B26" i="9"/>
  <c r="A17" i="10" s="1"/>
  <c r="A26" i="9"/>
  <c r="I25" i="9"/>
  <c r="H25" i="9"/>
  <c r="G25" i="9"/>
  <c r="D16" i="10" s="1"/>
  <c r="F25" i="9"/>
  <c r="E25" i="9"/>
  <c r="C16" i="10" s="1"/>
  <c r="D25" i="9"/>
  <c r="C25" i="9"/>
  <c r="B25" i="9"/>
  <c r="A16" i="10" s="1"/>
  <c r="A25" i="9"/>
  <c r="I24" i="9"/>
  <c r="H24" i="9"/>
  <c r="G24" i="9"/>
  <c r="D15" i="10" s="1"/>
  <c r="F24" i="9"/>
  <c r="E24" i="9"/>
  <c r="C15" i="10" s="1"/>
  <c r="D24" i="9"/>
  <c r="C24" i="9"/>
  <c r="B24" i="9"/>
  <c r="A15" i="10" s="1"/>
  <c r="A24" i="9"/>
  <c r="I23" i="9"/>
  <c r="E14" i="10" s="1"/>
  <c r="H23" i="9"/>
  <c r="G23" i="9"/>
  <c r="D14" i="10" s="1"/>
  <c r="F23" i="9"/>
  <c r="E23" i="9"/>
  <c r="C14" i="10" s="1"/>
  <c r="D23" i="9"/>
  <c r="C23" i="9"/>
  <c r="B23" i="9"/>
  <c r="A14" i="10" s="1"/>
  <c r="A23" i="9"/>
  <c r="I22" i="9"/>
  <c r="E13" i="10" s="1"/>
  <c r="H22" i="9"/>
  <c r="G22" i="9"/>
  <c r="D13" i="10" s="1"/>
  <c r="F22" i="9"/>
  <c r="E22" i="9"/>
  <c r="C13" i="10" s="1"/>
  <c r="D22" i="9"/>
  <c r="C22" i="9"/>
  <c r="B22" i="9"/>
  <c r="A13" i="10" s="1"/>
  <c r="A22" i="9"/>
  <c r="I21" i="9"/>
  <c r="E12" i="10" s="1"/>
  <c r="H21" i="9"/>
  <c r="G21" i="9"/>
  <c r="D12" i="10" s="1"/>
  <c r="F21" i="9"/>
  <c r="E21" i="9"/>
  <c r="C12" i="10" s="1"/>
  <c r="D21" i="9"/>
  <c r="C21" i="9"/>
  <c r="B12" i="10" s="1"/>
  <c r="B21" i="9"/>
  <c r="A12" i="10" s="1"/>
  <c r="A21" i="9"/>
  <c r="I20" i="9"/>
  <c r="E11" i="10" s="1"/>
  <c r="H20" i="9"/>
  <c r="G20" i="9"/>
  <c r="D11" i="10" s="1"/>
  <c r="F20" i="9"/>
  <c r="E20" i="9"/>
  <c r="D20" i="9"/>
  <c r="C20" i="9"/>
  <c r="B11" i="10" s="1"/>
  <c r="B20" i="9"/>
  <c r="A11" i="10" s="1"/>
  <c r="A20" i="9"/>
  <c r="I19" i="9"/>
  <c r="E10" i="10" s="1"/>
  <c r="H19" i="9"/>
  <c r="G19" i="9"/>
  <c r="D10" i="10" s="1"/>
  <c r="F19" i="9"/>
  <c r="E19" i="9"/>
  <c r="C10" i="10" s="1"/>
  <c r="D19" i="9"/>
  <c r="C19" i="9"/>
  <c r="B10" i="10" s="1"/>
  <c r="B19" i="9"/>
  <c r="A10" i="10" s="1"/>
  <c r="A19" i="9"/>
  <c r="I18" i="9"/>
  <c r="E9" i="10" s="1"/>
  <c r="H18" i="9"/>
  <c r="G18" i="9"/>
  <c r="D9" i="10" s="1"/>
  <c r="F18" i="9"/>
  <c r="E18" i="9"/>
  <c r="C9" i="10" s="1"/>
  <c r="D18" i="9"/>
  <c r="C18" i="9"/>
  <c r="B9" i="10" s="1"/>
  <c r="B18" i="9"/>
  <c r="A9" i="10" s="1"/>
  <c r="A18" i="9"/>
  <c r="I17" i="9"/>
  <c r="H17" i="9"/>
  <c r="G17" i="9"/>
  <c r="D8" i="10" s="1"/>
  <c r="F17" i="9"/>
  <c r="E17" i="9"/>
  <c r="C8" i="10" s="1"/>
  <c r="D17" i="9"/>
  <c r="C17" i="9"/>
  <c r="B8" i="10" s="1"/>
  <c r="B17" i="9"/>
  <c r="A8" i="10" s="1"/>
  <c r="A17" i="9"/>
  <c r="I16" i="9"/>
  <c r="H16" i="9"/>
  <c r="G16" i="9"/>
  <c r="D7" i="10" s="1"/>
  <c r="F16" i="9"/>
  <c r="E16" i="9"/>
  <c r="C7" i="10" s="1"/>
  <c r="D16" i="9"/>
  <c r="C16" i="9"/>
  <c r="B7" i="10" s="1"/>
  <c r="B16" i="9"/>
  <c r="A7" i="10" s="1"/>
  <c r="A16" i="9"/>
  <c r="I15" i="9"/>
  <c r="E6" i="10" s="1"/>
  <c r="H15" i="9"/>
  <c r="G15" i="9"/>
  <c r="D6" i="10" s="1"/>
  <c r="F15" i="9"/>
  <c r="E15" i="9"/>
  <c r="C6" i="10" s="1"/>
  <c r="D15" i="9"/>
  <c r="C15" i="9"/>
  <c r="B6" i="10" s="1"/>
  <c r="B15" i="9"/>
  <c r="A6" i="10" s="1"/>
  <c r="A15" i="9"/>
  <c r="I14" i="9"/>
  <c r="E5" i="10" s="1"/>
  <c r="H14" i="9"/>
  <c r="G14" i="9"/>
  <c r="D5" i="10" s="1"/>
  <c r="F14" i="9"/>
  <c r="E14" i="9"/>
  <c r="C5" i="10" s="1"/>
  <c r="D14" i="9"/>
  <c r="C14" i="9"/>
  <c r="B5" i="10" s="1"/>
  <c r="B14" i="9"/>
  <c r="A5" i="10" s="1"/>
  <c r="A14" i="9"/>
  <c r="I13" i="9"/>
  <c r="E4" i="10" s="1"/>
  <c r="H13" i="9"/>
  <c r="G13" i="9"/>
  <c r="D4" i="10" s="1"/>
  <c r="F13" i="9"/>
  <c r="E13" i="9"/>
  <c r="D13" i="9"/>
  <c r="C13" i="9"/>
  <c r="B4" i="10" s="1"/>
  <c r="B13" i="9"/>
  <c r="A4" i="10" s="1"/>
  <c r="A13" i="9"/>
  <c r="J12" i="9"/>
  <c r="I12" i="9"/>
  <c r="H12" i="9"/>
  <c r="G12" i="9"/>
  <c r="D3" i="10" s="1"/>
  <c r="F12" i="9"/>
  <c r="E12" i="9"/>
  <c r="C3" i="10" s="1"/>
  <c r="D12" i="9"/>
  <c r="C12" i="9"/>
  <c r="B3" i="10" s="1"/>
  <c r="B12" i="9"/>
  <c r="A3" i="10" s="1"/>
  <c r="A12" i="9"/>
  <c r="J11" i="9"/>
  <c r="I11" i="9"/>
  <c r="E2" i="10" s="1"/>
  <c r="H11" i="9"/>
  <c r="G11" i="9"/>
  <c r="D2" i="10" s="1"/>
  <c r="F11" i="9"/>
  <c r="E11" i="9"/>
  <c r="D11" i="9"/>
  <c r="C11" i="9"/>
  <c r="B2" i="10" s="1"/>
  <c r="B11" i="9"/>
  <c r="A2" i="10" s="1"/>
  <c r="A11" i="9"/>
  <c r="L40" i="8"/>
  <c r="N40" i="8" s="1"/>
  <c r="H40" i="8"/>
  <c r="J40" i="8" s="1"/>
  <c r="C40" i="8"/>
  <c r="B40" i="8"/>
  <c r="A40" i="8"/>
  <c r="H39" i="8"/>
  <c r="J39" i="8" s="1"/>
  <c r="L39" i="8" s="1"/>
  <c r="N39" i="8" s="1"/>
  <c r="C39" i="8"/>
  <c r="B39" i="8"/>
  <c r="A39" i="8"/>
  <c r="H38" i="8"/>
  <c r="J38" i="8" s="1"/>
  <c r="L38" i="8" s="1"/>
  <c r="N38" i="8" s="1"/>
  <c r="C38" i="8"/>
  <c r="B38" i="8"/>
  <c r="A38" i="8"/>
  <c r="L37" i="8"/>
  <c r="N37" i="8" s="1"/>
  <c r="H37" i="8"/>
  <c r="J37" i="8" s="1"/>
  <c r="C37" i="8"/>
  <c r="B37" i="8"/>
  <c r="A37" i="8"/>
  <c r="L36" i="8"/>
  <c r="N36" i="8" s="1"/>
  <c r="H36" i="8"/>
  <c r="J36" i="8" s="1"/>
  <c r="C36" i="8"/>
  <c r="B36" i="8"/>
  <c r="A36" i="8"/>
  <c r="H35" i="8"/>
  <c r="J35" i="8" s="1"/>
  <c r="L35" i="8" s="1"/>
  <c r="N35" i="8" s="1"/>
  <c r="C35" i="8"/>
  <c r="B35" i="8"/>
  <c r="A35" i="8"/>
  <c r="H34" i="8"/>
  <c r="J34" i="8" s="1"/>
  <c r="L34" i="8" s="1"/>
  <c r="N34" i="8" s="1"/>
  <c r="C34" i="8"/>
  <c r="B34" i="8"/>
  <c r="A34" i="8"/>
  <c r="L33" i="8"/>
  <c r="N33" i="8" s="1"/>
  <c r="H33" i="8"/>
  <c r="J33" i="8" s="1"/>
  <c r="C33" i="8"/>
  <c r="B33" i="8"/>
  <c r="A33" i="8"/>
  <c r="S26" i="12" s="1"/>
  <c r="L32" i="8"/>
  <c r="N32" i="8" s="1"/>
  <c r="H32" i="8"/>
  <c r="J32" i="8" s="1"/>
  <c r="C32" i="8"/>
  <c r="B32" i="8"/>
  <c r="A32" i="8"/>
  <c r="H31" i="8"/>
  <c r="J31" i="8" s="1"/>
  <c r="L31" i="8" s="1"/>
  <c r="N31" i="8" s="1"/>
  <c r="C31" i="8"/>
  <c r="B31" i="8"/>
  <c r="A31" i="8"/>
  <c r="H30" i="8"/>
  <c r="J30" i="8" s="1"/>
  <c r="L30" i="8" s="1"/>
  <c r="N30" i="8" s="1"/>
  <c r="C30" i="8"/>
  <c r="B30" i="8"/>
  <c r="A30" i="8"/>
  <c r="L29" i="8"/>
  <c r="N29" i="8" s="1"/>
  <c r="H29" i="8"/>
  <c r="J29" i="8" s="1"/>
  <c r="C29" i="8"/>
  <c r="B29" i="8"/>
  <c r="A29" i="8"/>
  <c r="S22" i="12" s="1"/>
  <c r="L28" i="8"/>
  <c r="N28" i="8" s="1"/>
  <c r="H28" i="8"/>
  <c r="J28" i="8" s="1"/>
  <c r="C28" i="8"/>
  <c r="B28" i="8"/>
  <c r="A28" i="8"/>
  <c r="H27" i="8"/>
  <c r="J27" i="8" s="1"/>
  <c r="L27" i="8" s="1"/>
  <c r="N27" i="8" s="1"/>
  <c r="C27" i="8"/>
  <c r="B27" i="8"/>
  <c r="A27" i="8"/>
  <c r="H26" i="8"/>
  <c r="J26" i="8" s="1"/>
  <c r="L26" i="8" s="1"/>
  <c r="N26" i="8" s="1"/>
  <c r="C26" i="8"/>
  <c r="B26" i="8"/>
  <c r="A26" i="8"/>
  <c r="L25" i="8"/>
  <c r="N25" i="8" s="1"/>
  <c r="H25" i="8"/>
  <c r="J25" i="8" s="1"/>
  <c r="C25" i="8"/>
  <c r="B25" i="8"/>
  <c r="A25" i="8"/>
  <c r="S18" i="12" s="1"/>
  <c r="L24" i="8"/>
  <c r="N24" i="8" s="1"/>
  <c r="H24" i="8"/>
  <c r="J24" i="8" s="1"/>
  <c r="C24" i="8"/>
  <c r="B24" i="8"/>
  <c r="A24" i="8"/>
  <c r="H23" i="8"/>
  <c r="J23" i="8" s="1"/>
  <c r="L23" i="8" s="1"/>
  <c r="N23" i="8" s="1"/>
  <c r="C23" i="8"/>
  <c r="B23" i="8"/>
  <c r="A23" i="8"/>
  <c r="H22" i="8"/>
  <c r="J22" i="8" s="1"/>
  <c r="L22" i="8" s="1"/>
  <c r="N22" i="8" s="1"/>
  <c r="C22" i="8"/>
  <c r="B22" i="8"/>
  <c r="A22" i="8"/>
  <c r="L21" i="8"/>
  <c r="N21" i="8" s="1"/>
  <c r="H21" i="8"/>
  <c r="J21" i="8" s="1"/>
  <c r="C21" i="8"/>
  <c r="B21" i="8"/>
  <c r="A21" i="8"/>
  <c r="S14" i="12" s="1"/>
  <c r="L20" i="8"/>
  <c r="N20" i="8" s="1"/>
  <c r="H20" i="8"/>
  <c r="J20" i="8" s="1"/>
  <c r="C20" i="8"/>
  <c r="B20" i="8"/>
  <c r="A20" i="8"/>
  <c r="H19" i="8"/>
  <c r="J19" i="8" s="1"/>
  <c r="L19" i="8" s="1"/>
  <c r="N19" i="8" s="1"/>
  <c r="C19" i="8"/>
  <c r="B19" i="8"/>
  <c r="A19" i="8"/>
  <c r="H18" i="8"/>
  <c r="J18" i="8" s="1"/>
  <c r="L18" i="8" s="1"/>
  <c r="N18" i="8" s="1"/>
  <c r="C18" i="8"/>
  <c r="B18" i="8"/>
  <c r="A18" i="8"/>
  <c r="L17" i="8"/>
  <c r="N17" i="8" s="1"/>
  <c r="J17" i="8"/>
  <c r="H17" i="8"/>
  <c r="C17" i="8"/>
  <c r="B17" i="8"/>
  <c r="A17" i="8"/>
  <c r="L16" i="8"/>
  <c r="N16" i="8" s="1"/>
  <c r="J16" i="8"/>
  <c r="H16" i="8"/>
  <c r="C16" i="8"/>
  <c r="B16" i="8"/>
  <c r="A16" i="8"/>
  <c r="S9" i="12" s="1"/>
  <c r="L15" i="8"/>
  <c r="N15" i="8" s="1"/>
  <c r="J15" i="8"/>
  <c r="H15" i="8"/>
  <c r="C15" i="8"/>
  <c r="B15" i="8"/>
  <c r="A15" i="8"/>
  <c r="L14" i="8"/>
  <c r="N14" i="8" s="1"/>
  <c r="J14" i="8"/>
  <c r="H14" i="8"/>
  <c r="C14" i="8"/>
  <c r="B14" i="8"/>
  <c r="A14" i="8"/>
  <c r="H13" i="8"/>
  <c r="J13" i="8" s="1"/>
  <c r="L13" i="8" s="1"/>
  <c r="N13" i="8" s="1"/>
  <c r="C13" i="8"/>
  <c r="B13" i="8"/>
  <c r="A13" i="8"/>
  <c r="H12" i="8"/>
  <c r="J12" i="8" s="1"/>
  <c r="L12" i="8" s="1"/>
  <c r="N12" i="8" s="1"/>
  <c r="C12" i="8"/>
  <c r="B12" i="8"/>
  <c r="A12" i="8"/>
  <c r="H11" i="8"/>
  <c r="J11" i="8" s="1"/>
  <c r="C11" i="8"/>
  <c r="B11" i="8"/>
  <c r="A11" i="8"/>
  <c r="H40" i="7"/>
  <c r="J40" i="7" s="1"/>
  <c r="L40" i="7" s="1"/>
  <c r="C40" i="7"/>
  <c r="B40" i="7"/>
  <c r="A40" i="7"/>
  <c r="H39" i="7"/>
  <c r="J39" i="7" s="1"/>
  <c r="L39" i="7" s="1"/>
  <c r="C39" i="7"/>
  <c r="B39" i="7"/>
  <c r="A39" i="7"/>
  <c r="L38" i="7"/>
  <c r="J38" i="7"/>
  <c r="H38" i="7"/>
  <c r="C38" i="7"/>
  <c r="B38" i="7"/>
  <c r="A38" i="7"/>
  <c r="L37" i="7"/>
  <c r="J37" i="7"/>
  <c r="H37" i="7"/>
  <c r="C37" i="7"/>
  <c r="B37" i="7"/>
  <c r="A37" i="7"/>
  <c r="L36" i="7"/>
  <c r="J36" i="7"/>
  <c r="H36" i="7"/>
  <c r="C36" i="7"/>
  <c r="B36" i="7"/>
  <c r="A36" i="7"/>
  <c r="J35" i="7"/>
  <c r="L35" i="7" s="1"/>
  <c r="H35" i="7"/>
  <c r="C35" i="7"/>
  <c r="B35" i="7"/>
  <c r="A35" i="7"/>
  <c r="J34" i="7"/>
  <c r="L34" i="7" s="1"/>
  <c r="H34" i="7"/>
  <c r="C34" i="7"/>
  <c r="B34" i="7"/>
  <c r="A34" i="7"/>
  <c r="J33" i="7"/>
  <c r="L33" i="7" s="1"/>
  <c r="H33" i="7"/>
  <c r="C33" i="7"/>
  <c r="B33" i="7"/>
  <c r="A33" i="7"/>
  <c r="V26" i="12" s="1"/>
  <c r="H32" i="7"/>
  <c r="J32" i="7" s="1"/>
  <c r="L32" i="7" s="1"/>
  <c r="C32" i="7"/>
  <c r="B32" i="7"/>
  <c r="A32" i="7"/>
  <c r="H31" i="7"/>
  <c r="J31" i="7" s="1"/>
  <c r="L31" i="7" s="1"/>
  <c r="C31" i="7"/>
  <c r="B31" i="7"/>
  <c r="A31" i="7"/>
  <c r="L30" i="7"/>
  <c r="J30" i="7"/>
  <c r="H30" i="7"/>
  <c r="C30" i="7"/>
  <c r="B30" i="7"/>
  <c r="A30" i="7"/>
  <c r="L29" i="7"/>
  <c r="J29" i="7"/>
  <c r="H29" i="7"/>
  <c r="C29" i="7"/>
  <c r="B29" i="7"/>
  <c r="A29" i="7"/>
  <c r="L28" i="7"/>
  <c r="J28" i="7"/>
  <c r="H28" i="7"/>
  <c r="C28" i="7"/>
  <c r="B28" i="7"/>
  <c r="A28" i="7"/>
  <c r="L27" i="7"/>
  <c r="J27" i="7"/>
  <c r="H27" i="7"/>
  <c r="C27" i="7"/>
  <c r="B27" i="7"/>
  <c r="A27" i="7"/>
  <c r="J26" i="7"/>
  <c r="L26" i="7" s="1"/>
  <c r="H26" i="7"/>
  <c r="C26" i="7"/>
  <c r="B26" i="7"/>
  <c r="A26" i="7"/>
  <c r="J25" i="7"/>
  <c r="L25" i="7" s="1"/>
  <c r="H25" i="7"/>
  <c r="C25" i="7"/>
  <c r="B25" i="7"/>
  <c r="A25" i="7"/>
  <c r="V18" i="12" s="1"/>
  <c r="H24" i="7"/>
  <c r="J24" i="7" s="1"/>
  <c r="L24" i="7" s="1"/>
  <c r="C24" i="7"/>
  <c r="B24" i="7"/>
  <c r="A24" i="7"/>
  <c r="H23" i="7"/>
  <c r="J23" i="7" s="1"/>
  <c r="L23" i="7" s="1"/>
  <c r="C23" i="7"/>
  <c r="B23" i="7"/>
  <c r="A23" i="7"/>
  <c r="L22" i="7"/>
  <c r="J22" i="7"/>
  <c r="H22" i="7"/>
  <c r="C22" i="7"/>
  <c r="B22" i="7"/>
  <c r="A22" i="7"/>
  <c r="L21" i="7"/>
  <c r="J21" i="7"/>
  <c r="H21" i="7"/>
  <c r="C21" i="7"/>
  <c r="B21" i="7"/>
  <c r="A21" i="7"/>
  <c r="L20" i="7"/>
  <c r="J20" i="7"/>
  <c r="H20" i="7"/>
  <c r="C20" i="7"/>
  <c r="B20" i="7"/>
  <c r="A20" i="7"/>
  <c r="L19" i="7"/>
  <c r="J19" i="7"/>
  <c r="H19" i="7"/>
  <c r="C19" i="7"/>
  <c r="B19" i="7"/>
  <c r="A19" i="7"/>
  <c r="J18" i="7"/>
  <c r="L18" i="7" s="1"/>
  <c r="H18" i="7"/>
  <c r="C18" i="7"/>
  <c r="B18" i="7"/>
  <c r="A18" i="7"/>
  <c r="H17" i="7"/>
  <c r="J17" i="7" s="1"/>
  <c r="L17" i="7" s="1"/>
  <c r="C17" i="7"/>
  <c r="B17" i="7"/>
  <c r="A17" i="7"/>
  <c r="H16" i="7"/>
  <c r="J16" i="7" s="1"/>
  <c r="L16" i="7" s="1"/>
  <c r="C16" i="7"/>
  <c r="B16" i="7"/>
  <c r="A16" i="7"/>
  <c r="H15" i="7"/>
  <c r="J15" i="7" s="1"/>
  <c r="L15" i="7" s="1"/>
  <c r="C15" i="7"/>
  <c r="B15" i="7"/>
  <c r="A15" i="7"/>
  <c r="L14" i="7"/>
  <c r="J14" i="7"/>
  <c r="H14" i="7"/>
  <c r="C14" i="7"/>
  <c r="B14" i="7"/>
  <c r="A14" i="7"/>
  <c r="L13" i="7"/>
  <c r="J13" i="7"/>
  <c r="H13" i="7"/>
  <c r="C13" i="7"/>
  <c r="B13" i="7"/>
  <c r="A13" i="7"/>
  <c r="L12" i="7"/>
  <c r="J12" i="7"/>
  <c r="H12" i="7"/>
  <c r="C12" i="7"/>
  <c r="B12" i="7"/>
  <c r="A12" i="7"/>
  <c r="L11" i="7"/>
  <c r="J11" i="7"/>
  <c r="H11" i="7"/>
  <c r="C11" i="7"/>
  <c r="B11" i="7"/>
  <c r="A11" i="7"/>
  <c r="J40" i="6"/>
  <c r="L40" i="6" s="1"/>
  <c r="H40" i="6"/>
  <c r="C40" i="6"/>
  <c r="B40" i="6"/>
  <c r="A40" i="6"/>
  <c r="H39" i="6"/>
  <c r="J39" i="6" s="1"/>
  <c r="L39" i="6" s="1"/>
  <c r="C39" i="6"/>
  <c r="B39" i="6"/>
  <c r="A39" i="6"/>
  <c r="H38" i="6"/>
  <c r="J38" i="6" s="1"/>
  <c r="L38" i="6" s="1"/>
  <c r="C38" i="6"/>
  <c r="B38" i="6"/>
  <c r="A38" i="6"/>
  <c r="J37" i="6"/>
  <c r="H37" i="6"/>
  <c r="C37" i="6"/>
  <c r="B37" i="6"/>
  <c r="A37" i="6"/>
  <c r="H36" i="6"/>
  <c r="J36" i="6" s="1"/>
  <c r="L36" i="6" s="1"/>
  <c r="C36" i="6"/>
  <c r="B36" i="6"/>
  <c r="A36" i="6"/>
  <c r="L35" i="6"/>
  <c r="J35" i="6"/>
  <c r="H35" i="6"/>
  <c r="C35" i="6"/>
  <c r="B35" i="6"/>
  <c r="A35" i="6"/>
  <c r="J34" i="6"/>
  <c r="H34" i="6"/>
  <c r="C34" i="6"/>
  <c r="B34" i="6"/>
  <c r="A34" i="6"/>
  <c r="L33" i="6"/>
  <c r="J33" i="6"/>
  <c r="H33" i="6"/>
  <c r="C33" i="6"/>
  <c r="B33" i="6"/>
  <c r="A33" i="6"/>
  <c r="L32" i="6"/>
  <c r="J32" i="6"/>
  <c r="H32" i="6"/>
  <c r="C32" i="6"/>
  <c r="B32" i="6"/>
  <c r="A32" i="6"/>
  <c r="J31" i="6"/>
  <c r="L31" i="6" s="1"/>
  <c r="H31" i="6"/>
  <c r="C31" i="6"/>
  <c r="B31" i="6"/>
  <c r="A31" i="6"/>
  <c r="H30" i="6"/>
  <c r="J30" i="6" s="1"/>
  <c r="C30" i="6"/>
  <c r="B30" i="6"/>
  <c r="A30" i="6"/>
  <c r="J29" i="6"/>
  <c r="L29" i="6" s="1"/>
  <c r="H29" i="6"/>
  <c r="C29" i="6"/>
  <c r="B29" i="6"/>
  <c r="A29" i="6"/>
  <c r="H28" i="6"/>
  <c r="J28" i="6" s="1"/>
  <c r="L28" i="6" s="1"/>
  <c r="C28" i="6"/>
  <c r="B28" i="6"/>
  <c r="A28" i="6"/>
  <c r="L27" i="6"/>
  <c r="J27" i="6"/>
  <c r="H27" i="6"/>
  <c r="C27" i="6"/>
  <c r="B27" i="6"/>
  <c r="A27" i="6"/>
  <c r="L26" i="6"/>
  <c r="J26" i="6"/>
  <c r="H26" i="6"/>
  <c r="C26" i="6"/>
  <c r="B26" i="6"/>
  <c r="A26" i="6"/>
  <c r="L25" i="6"/>
  <c r="J25" i="6"/>
  <c r="H25" i="6"/>
  <c r="C25" i="6"/>
  <c r="B25" i="6"/>
  <c r="A25" i="6"/>
  <c r="L24" i="6"/>
  <c r="J24" i="6"/>
  <c r="H24" i="6"/>
  <c r="C24" i="6"/>
  <c r="B24" i="6"/>
  <c r="A24" i="6"/>
  <c r="J23" i="6"/>
  <c r="L23" i="6" s="1"/>
  <c r="H23" i="6"/>
  <c r="C23" i="6"/>
  <c r="B23" i="6"/>
  <c r="A23" i="6"/>
  <c r="H22" i="6"/>
  <c r="J22" i="6" s="1"/>
  <c r="L22" i="6" s="1"/>
  <c r="C22" i="6"/>
  <c r="B22" i="6"/>
  <c r="A22" i="6"/>
  <c r="J21" i="6"/>
  <c r="H21" i="6"/>
  <c r="C21" i="6"/>
  <c r="B21" i="6"/>
  <c r="A21" i="6"/>
  <c r="H20" i="6"/>
  <c r="J20" i="6" s="1"/>
  <c r="L20" i="6" s="1"/>
  <c r="C20" i="6"/>
  <c r="B20" i="6"/>
  <c r="A20" i="6"/>
  <c r="L19" i="6"/>
  <c r="J19" i="6"/>
  <c r="H19" i="6"/>
  <c r="C19" i="6"/>
  <c r="B19" i="6"/>
  <c r="A19" i="6"/>
  <c r="L18" i="6"/>
  <c r="J18" i="6"/>
  <c r="H18" i="6"/>
  <c r="C18" i="6"/>
  <c r="B18" i="6"/>
  <c r="A18" i="6"/>
  <c r="J17" i="6"/>
  <c r="H17" i="6"/>
  <c r="C17" i="6"/>
  <c r="B17" i="6"/>
  <c r="A17" i="6"/>
  <c r="L16" i="6"/>
  <c r="J16" i="6"/>
  <c r="H16" i="6"/>
  <c r="C16" i="6"/>
  <c r="B16" i="6"/>
  <c r="A16" i="6"/>
  <c r="J15" i="6"/>
  <c r="L15" i="6" s="1"/>
  <c r="H15" i="6"/>
  <c r="C15" i="6"/>
  <c r="B15" i="6"/>
  <c r="A15" i="6"/>
  <c r="H14" i="6"/>
  <c r="J14" i="6" s="1"/>
  <c r="L14" i="6" s="1"/>
  <c r="C14" i="6"/>
  <c r="B14" i="6"/>
  <c r="A14" i="6"/>
  <c r="T7" i="12" s="1"/>
  <c r="J13" i="6"/>
  <c r="L13" i="6" s="1"/>
  <c r="H13" i="6"/>
  <c r="C13" i="6"/>
  <c r="B13" i="6"/>
  <c r="A13" i="6"/>
  <c r="H12" i="6"/>
  <c r="J12" i="6" s="1"/>
  <c r="L12" i="6" s="1"/>
  <c r="C12" i="6"/>
  <c r="B12" i="6"/>
  <c r="A12" i="6"/>
  <c r="L11" i="6"/>
  <c r="J11" i="6"/>
  <c r="H11" i="6"/>
  <c r="C11" i="6"/>
  <c r="B11" i="6"/>
  <c r="A11" i="6"/>
  <c r="J40" i="5"/>
  <c r="H40" i="5"/>
  <c r="C40" i="5"/>
  <c r="B40" i="5"/>
  <c r="A40" i="5"/>
  <c r="L39" i="5"/>
  <c r="J39" i="5"/>
  <c r="H39" i="5"/>
  <c r="C39" i="5"/>
  <c r="B39" i="5"/>
  <c r="A39" i="5"/>
  <c r="L38" i="5"/>
  <c r="J38" i="5"/>
  <c r="H38" i="5"/>
  <c r="C38" i="5"/>
  <c r="B38" i="5"/>
  <c r="A38" i="5"/>
  <c r="J37" i="5"/>
  <c r="H37" i="5"/>
  <c r="C37" i="5"/>
  <c r="B37" i="5"/>
  <c r="A37" i="5"/>
  <c r="H36" i="5"/>
  <c r="J36" i="5" s="1"/>
  <c r="L36" i="5" s="1"/>
  <c r="C36" i="5"/>
  <c r="B36" i="5"/>
  <c r="A36" i="5"/>
  <c r="H35" i="5"/>
  <c r="J35" i="5" s="1"/>
  <c r="L35" i="5" s="1"/>
  <c r="C35" i="5"/>
  <c r="B35" i="5"/>
  <c r="A35" i="5"/>
  <c r="H34" i="5"/>
  <c r="J34" i="5" s="1"/>
  <c r="L34" i="5" s="1"/>
  <c r="C34" i="5"/>
  <c r="B34" i="5"/>
  <c r="A34" i="5"/>
  <c r="H33" i="5"/>
  <c r="J33" i="5" s="1"/>
  <c r="L33" i="5" s="1"/>
  <c r="C33" i="5"/>
  <c r="B33" i="5"/>
  <c r="A33" i="5"/>
  <c r="L32" i="5"/>
  <c r="J32" i="5"/>
  <c r="H32" i="5"/>
  <c r="C32" i="5"/>
  <c r="B32" i="5"/>
  <c r="A32" i="5"/>
  <c r="L31" i="5"/>
  <c r="J31" i="5"/>
  <c r="H31" i="5"/>
  <c r="C31" i="5"/>
  <c r="B31" i="5"/>
  <c r="A31" i="5"/>
  <c r="L30" i="5"/>
  <c r="J30" i="5"/>
  <c r="H30" i="5"/>
  <c r="C30" i="5"/>
  <c r="B30" i="5"/>
  <c r="A30" i="5"/>
  <c r="L29" i="5"/>
  <c r="J29" i="5"/>
  <c r="H29" i="5"/>
  <c r="C29" i="5"/>
  <c r="B29" i="5"/>
  <c r="A29" i="5"/>
  <c r="H28" i="5"/>
  <c r="J28" i="5" s="1"/>
  <c r="L28" i="5" s="1"/>
  <c r="C28" i="5"/>
  <c r="B28" i="5"/>
  <c r="A28" i="5"/>
  <c r="H27" i="5"/>
  <c r="J27" i="5" s="1"/>
  <c r="L27" i="5" s="1"/>
  <c r="C27" i="5"/>
  <c r="B27" i="5"/>
  <c r="A27" i="5"/>
  <c r="H26" i="5"/>
  <c r="J26" i="5" s="1"/>
  <c r="L26" i="5" s="1"/>
  <c r="C26" i="5"/>
  <c r="B26" i="5"/>
  <c r="A26" i="5"/>
  <c r="H25" i="5"/>
  <c r="J25" i="5" s="1"/>
  <c r="L25" i="5" s="1"/>
  <c r="C25" i="5"/>
  <c r="B25" i="5"/>
  <c r="A25" i="5"/>
  <c r="L24" i="5"/>
  <c r="J24" i="5"/>
  <c r="H24" i="5"/>
  <c r="C24" i="5"/>
  <c r="B24" i="5"/>
  <c r="A24" i="5"/>
  <c r="L23" i="5"/>
  <c r="J23" i="5"/>
  <c r="H23" i="5"/>
  <c r="C23" i="5"/>
  <c r="B23" i="5"/>
  <c r="A23" i="5"/>
  <c r="L22" i="5"/>
  <c r="J22" i="5"/>
  <c r="H22" i="5"/>
  <c r="C22" i="5"/>
  <c r="B22" i="5"/>
  <c r="A22" i="5"/>
  <c r="J21" i="5"/>
  <c r="L21" i="5" s="1"/>
  <c r="H21" i="5"/>
  <c r="C21" i="5"/>
  <c r="B21" i="5"/>
  <c r="A21" i="5"/>
  <c r="H20" i="5"/>
  <c r="J20" i="5" s="1"/>
  <c r="C20" i="5"/>
  <c r="B20" i="5"/>
  <c r="A20" i="5"/>
  <c r="J19" i="5"/>
  <c r="L19" i="5" s="1"/>
  <c r="H19" i="5"/>
  <c r="C19" i="5"/>
  <c r="B19" i="5"/>
  <c r="A19" i="5"/>
  <c r="Q12" i="12" s="1"/>
  <c r="H18" i="5"/>
  <c r="J18" i="5" s="1"/>
  <c r="L18" i="5" s="1"/>
  <c r="C18" i="5"/>
  <c r="B18" i="5"/>
  <c r="A18" i="5"/>
  <c r="H17" i="5"/>
  <c r="J17" i="5" s="1"/>
  <c r="L17" i="5" s="1"/>
  <c r="C17" i="5"/>
  <c r="B17" i="5"/>
  <c r="A17" i="5"/>
  <c r="L16" i="5"/>
  <c r="J16" i="5"/>
  <c r="H16" i="5"/>
  <c r="C16" i="5"/>
  <c r="B16" i="5"/>
  <c r="A16" i="5"/>
  <c r="L15" i="5"/>
  <c r="J15" i="5"/>
  <c r="H15" i="5"/>
  <c r="C15" i="5"/>
  <c r="B15" i="5"/>
  <c r="A15" i="5"/>
  <c r="L14" i="5"/>
  <c r="J14" i="5"/>
  <c r="H14" i="5"/>
  <c r="C14" i="5"/>
  <c r="B14" i="5"/>
  <c r="A14" i="5"/>
  <c r="H13" i="5"/>
  <c r="J13" i="5" s="1"/>
  <c r="L13" i="5" s="1"/>
  <c r="C13" i="5"/>
  <c r="B13" i="5"/>
  <c r="A13" i="5"/>
  <c r="J12" i="5"/>
  <c r="L12" i="5" s="1"/>
  <c r="H12" i="5"/>
  <c r="C12" i="5"/>
  <c r="B12" i="5"/>
  <c r="A12" i="5"/>
  <c r="H11" i="5"/>
  <c r="J11" i="5" s="1"/>
  <c r="C11" i="5"/>
  <c r="B11" i="5"/>
  <c r="A11" i="5"/>
  <c r="R40" i="4"/>
  <c r="Q40" i="4"/>
  <c r="P40" i="4"/>
  <c r="U40" i="4" s="1"/>
  <c r="O40" i="4"/>
  <c r="N40" i="4"/>
  <c r="M40" i="4"/>
  <c r="J40" i="4"/>
  <c r="C40" i="4"/>
  <c r="B40" i="4"/>
  <c r="A40" i="4"/>
  <c r="O39" i="4"/>
  <c r="N39" i="4"/>
  <c r="M39" i="4"/>
  <c r="C39" i="4"/>
  <c r="B39" i="4"/>
  <c r="A39" i="4"/>
  <c r="O38" i="4"/>
  <c r="J38" i="4" s="1"/>
  <c r="N38" i="4"/>
  <c r="M38" i="4"/>
  <c r="C38" i="4"/>
  <c r="B38" i="4"/>
  <c r="A38" i="4"/>
  <c r="N37" i="4"/>
  <c r="O37" i="4" s="1"/>
  <c r="M37" i="4"/>
  <c r="C37" i="4"/>
  <c r="B37" i="4"/>
  <c r="A37" i="4"/>
  <c r="N36" i="4"/>
  <c r="M36" i="4"/>
  <c r="O36" i="4" s="1"/>
  <c r="C36" i="4"/>
  <c r="B36" i="4"/>
  <c r="A36" i="4"/>
  <c r="O35" i="4"/>
  <c r="N35" i="4"/>
  <c r="M35" i="4"/>
  <c r="C35" i="4"/>
  <c r="B35" i="4"/>
  <c r="A35" i="4"/>
  <c r="N34" i="4"/>
  <c r="M34" i="4"/>
  <c r="C34" i="4"/>
  <c r="B34" i="4"/>
  <c r="A34" i="4"/>
  <c r="Q33" i="4"/>
  <c r="N33" i="4"/>
  <c r="M33" i="4"/>
  <c r="O33" i="4" s="1"/>
  <c r="P33" i="4" s="1"/>
  <c r="U33" i="4" s="1"/>
  <c r="C33" i="4"/>
  <c r="B33" i="4"/>
  <c r="A33" i="4"/>
  <c r="R32" i="4"/>
  <c r="S32" i="4" s="1"/>
  <c r="Q32" i="4"/>
  <c r="P32" i="4"/>
  <c r="U32" i="4" s="1"/>
  <c r="O32" i="4"/>
  <c r="N32" i="4"/>
  <c r="M32" i="4"/>
  <c r="J32" i="4"/>
  <c r="C32" i="4"/>
  <c r="B32" i="4"/>
  <c r="A32" i="4"/>
  <c r="O31" i="4"/>
  <c r="N31" i="4"/>
  <c r="M31" i="4"/>
  <c r="C31" i="4"/>
  <c r="B31" i="4"/>
  <c r="A31" i="4"/>
  <c r="O30" i="4"/>
  <c r="N30" i="4"/>
  <c r="M30" i="4"/>
  <c r="C30" i="4"/>
  <c r="B30" i="4"/>
  <c r="A30" i="4"/>
  <c r="O29" i="4"/>
  <c r="N29" i="4"/>
  <c r="M29" i="4"/>
  <c r="C29" i="4"/>
  <c r="B29" i="4"/>
  <c r="A29" i="4"/>
  <c r="N28" i="4"/>
  <c r="O28" i="4" s="1"/>
  <c r="M28" i="4"/>
  <c r="C28" i="4"/>
  <c r="B28" i="4"/>
  <c r="A28" i="4"/>
  <c r="O27" i="4"/>
  <c r="N27" i="4"/>
  <c r="M27" i="4"/>
  <c r="C27" i="4"/>
  <c r="B27" i="4"/>
  <c r="A27" i="4"/>
  <c r="N26" i="4"/>
  <c r="M26" i="4"/>
  <c r="C26" i="4"/>
  <c r="B26" i="4"/>
  <c r="A26" i="4"/>
  <c r="N25" i="4"/>
  <c r="M25" i="4"/>
  <c r="C25" i="4"/>
  <c r="B25" i="4"/>
  <c r="A25" i="4"/>
  <c r="Q24" i="4"/>
  <c r="P24" i="4"/>
  <c r="U24" i="4" s="1"/>
  <c r="O24" i="4"/>
  <c r="N24" i="4"/>
  <c r="M24" i="4"/>
  <c r="J24" i="4"/>
  <c r="C24" i="4"/>
  <c r="B24" i="4"/>
  <c r="A24" i="4"/>
  <c r="O23" i="4"/>
  <c r="N23" i="4"/>
  <c r="M23" i="4"/>
  <c r="C23" i="4"/>
  <c r="B23" i="4"/>
  <c r="A23" i="4"/>
  <c r="N22" i="4"/>
  <c r="O22" i="4" s="1"/>
  <c r="M22" i="4"/>
  <c r="C22" i="4"/>
  <c r="B22" i="4"/>
  <c r="A22" i="4"/>
  <c r="O21" i="4"/>
  <c r="N21" i="4"/>
  <c r="M21" i="4"/>
  <c r="C21" i="4"/>
  <c r="B21" i="4"/>
  <c r="A21" i="4"/>
  <c r="P20" i="4"/>
  <c r="N20" i="4"/>
  <c r="O20" i="4" s="1"/>
  <c r="M20" i="4"/>
  <c r="C20" i="4"/>
  <c r="B20" i="4"/>
  <c r="A20" i="4"/>
  <c r="N19" i="4"/>
  <c r="M19" i="4"/>
  <c r="O19" i="4" s="1"/>
  <c r="C19" i="4"/>
  <c r="B19" i="4"/>
  <c r="A19" i="4"/>
  <c r="N18" i="4"/>
  <c r="M18" i="4"/>
  <c r="C18" i="4"/>
  <c r="B18" i="4"/>
  <c r="A18" i="4"/>
  <c r="N17" i="4"/>
  <c r="M17" i="4"/>
  <c r="C17" i="4"/>
  <c r="B17" i="4"/>
  <c r="A17" i="4"/>
  <c r="Q16" i="4"/>
  <c r="P16" i="4"/>
  <c r="U16" i="4" s="1"/>
  <c r="O16" i="4"/>
  <c r="N16" i="4"/>
  <c r="M16" i="4"/>
  <c r="K16" i="4"/>
  <c r="L16" i="4" s="1"/>
  <c r="J16" i="4"/>
  <c r="C16" i="4"/>
  <c r="B16" i="4"/>
  <c r="A16" i="4"/>
  <c r="Q15" i="4"/>
  <c r="P15" i="4"/>
  <c r="U15" i="4" s="1"/>
  <c r="O15" i="4"/>
  <c r="N15" i="4"/>
  <c r="M15" i="4"/>
  <c r="J15" i="4"/>
  <c r="K15" i="4" s="1"/>
  <c r="C15" i="4"/>
  <c r="B15" i="4"/>
  <c r="A15" i="4"/>
  <c r="N14" i="4"/>
  <c r="O14" i="4" s="1"/>
  <c r="M14" i="4"/>
  <c r="C14" i="4"/>
  <c r="B14" i="4"/>
  <c r="A14" i="4"/>
  <c r="N13" i="4"/>
  <c r="M13" i="4"/>
  <c r="O13" i="4" s="1"/>
  <c r="C13" i="4"/>
  <c r="B13" i="4"/>
  <c r="A13" i="4"/>
  <c r="N12" i="4"/>
  <c r="O12" i="4" s="1"/>
  <c r="M12" i="4"/>
  <c r="C12" i="4"/>
  <c r="B12" i="4"/>
  <c r="A12" i="4"/>
  <c r="N11" i="4"/>
  <c r="O11" i="4" s="1"/>
  <c r="M11" i="4"/>
  <c r="C11" i="4"/>
  <c r="B11" i="4"/>
  <c r="A11" i="4"/>
  <c r="X40" i="3"/>
  <c r="N40" i="3"/>
  <c r="M40" i="3"/>
  <c r="O40" i="3" s="1"/>
  <c r="P40" i="3" s="1"/>
  <c r="C40" i="3"/>
  <c r="B40" i="3"/>
  <c r="A40" i="3"/>
  <c r="Y39" i="3"/>
  <c r="X39" i="3"/>
  <c r="N39" i="3"/>
  <c r="O39" i="3" s="1"/>
  <c r="M39" i="3"/>
  <c r="C39" i="3"/>
  <c r="B39" i="3"/>
  <c r="A39" i="3"/>
  <c r="Y38" i="3"/>
  <c r="X38" i="3"/>
  <c r="N38" i="3"/>
  <c r="O38" i="3" s="1"/>
  <c r="Q38" i="3" s="1"/>
  <c r="M38" i="3"/>
  <c r="C38" i="3"/>
  <c r="B38" i="3"/>
  <c r="A38" i="3"/>
  <c r="X37" i="3"/>
  <c r="Y37" i="3" s="1"/>
  <c r="U37" i="3" s="1"/>
  <c r="O37" i="3"/>
  <c r="N37" i="3"/>
  <c r="M37" i="3"/>
  <c r="J37" i="3"/>
  <c r="C37" i="3"/>
  <c r="B37" i="3"/>
  <c r="A37" i="3"/>
  <c r="X36" i="3"/>
  <c r="N36" i="3"/>
  <c r="O36" i="3" s="1"/>
  <c r="M36" i="3"/>
  <c r="C36" i="3"/>
  <c r="B36" i="3"/>
  <c r="A36" i="3"/>
  <c r="Y35" i="3"/>
  <c r="X35" i="3"/>
  <c r="N35" i="3"/>
  <c r="O35" i="3" s="1"/>
  <c r="M35" i="3"/>
  <c r="C35" i="3"/>
  <c r="B35" i="3"/>
  <c r="A35" i="3"/>
  <c r="Y34" i="3"/>
  <c r="X34" i="3"/>
  <c r="Q34" i="3"/>
  <c r="N34" i="3"/>
  <c r="O34" i="3" s="1"/>
  <c r="M34" i="3"/>
  <c r="C34" i="3"/>
  <c r="B34" i="3"/>
  <c r="A34" i="3"/>
  <c r="Z33" i="3"/>
  <c r="X33" i="3"/>
  <c r="Y33" i="3" s="1"/>
  <c r="U33" i="3"/>
  <c r="O33" i="3"/>
  <c r="N33" i="3"/>
  <c r="M33" i="3"/>
  <c r="J33" i="3"/>
  <c r="C33" i="3"/>
  <c r="B33" i="3"/>
  <c r="A33" i="3"/>
  <c r="X32" i="3"/>
  <c r="P32" i="3"/>
  <c r="N32" i="3"/>
  <c r="O32" i="3" s="1"/>
  <c r="M32" i="3"/>
  <c r="C32" i="3"/>
  <c r="B32" i="3"/>
  <c r="A32" i="3"/>
  <c r="Y31" i="3"/>
  <c r="X31" i="3"/>
  <c r="N31" i="3"/>
  <c r="O31" i="3" s="1"/>
  <c r="M31" i="3"/>
  <c r="C31" i="3"/>
  <c r="B31" i="3"/>
  <c r="A31" i="3"/>
  <c r="Y30" i="3"/>
  <c r="X30" i="3"/>
  <c r="N30" i="3"/>
  <c r="O30" i="3" s="1"/>
  <c r="M30" i="3"/>
  <c r="C30" i="3"/>
  <c r="B30" i="3"/>
  <c r="A30" i="3"/>
  <c r="X29" i="3"/>
  <c r="Y29" i="3" s="1"/>
  <c r="O29" i="3"/>
  <c r="N29" i="3"/>
  <c r="M29" i="3"/>
  <c r="J29" i="3"/>
  <c r="C29" i="3"/>
  <c r="B29" i="3"/>
  <c r="A29" i="3"/>
  <c r="X28" i="3"/>
  <c r="N28" i="3"/>
  <c r="M28" i="3"/>
  <c r="C28" i="3"/>
  <c r="B28" i="3"/>
  <c r="A28" i="3"/>
  <c r="Y27" i="3"/>
  <c r="X27" i="3"/>
  <c r="N27" i="3"/>
  <c r="O27" i="3" s="1"/>
  <c r="M27" i="3"/>
  <c r="C27" i="3"/>
  <c r="B27" i="3"/>
  <c r="A27" i="3"/>
  <c r="Y26" i="3"/>
  <c r="X26" i="3"/>
  <c r="Q26" i="3"/>
  <c r="N26" i="3"/>
  <c r="O26" i="3" s="1"/>
  <c r="M26" i="3"/>
  <c r="C26" i="3"/>
  <c r="B26" i="3"/>
  <c r="A26" i="3"/>
  <c r="Z25" i="3"/>
  <c r="X25" i="3"/>
  <c r="Y25" i="3" s="1"/>
  <c r="U25" i="3"/>
  <c r="O25" i="3"/>
  <c r="N25" i="3"/>
  <c r="M25" i="3"/>
  <c r="J25" i="3"/>
  <c r="C25" i="3"/>
  <c r="B25" i="3"/>
  <c r="A25" i="3"/>
  <c r="X24" i="3"/>
  <c r="N24" i="3"/>
  <c r="M24" i="3"/>
  <c r="C24" i="3"/>
  <c r="B24" i="3"/>
  <c r="A24" i="3"/>
  <c r="Y23" i="3"/>
  <c r="X23" i="3"/>
  <c r="N23" i="3"/>
  <c r="O23" i="3" s="1"/>
  <c r="M23" i="3"/>
  <c r="C23" i="3"/>
  <c r="B23" i="3"/>
  <c r="A23" i="3"/>
  <c r="Y22" i="3"/>
  <c r="X22" i="3"/>
  <c r="N22" i="3"/>
  <c r="O22" i="3" s="1"/>
  <c r="M22" i="3"/>
  <c r="C22" i="3"/>
  <c r="B22" i="3"/>
  <c r="A22" i="3"/>
  <c r="X21" i="3"/>
  <c r="Y21" i="3" s="1"/>
  <c r="U21" i="3" s="1"/>
  <c r="O21" i="3"/>
  <c r="J21" i="3" s="1"/>
  <c r="N21" i="3"/>
  <c r="M21" i="3"/>
  <c r="C21" i="3"/>
  <c r="B21" i="3"/>
  <c r="A21" i="3"/>
  <c r="AA20" i="3"/>
  <c r="X20" i="3"/>
  <c r="Y20" i="3" s="1"/>
  <c r="N20" i="3"/>
  <c r="O20" i="3" s="1"/>
  <c r="P20" i="3" s="1"/>
  <c r="M20" i="3"/>
  <c r="C20" i="3"/>
  <c r="B20" i="3"/>
  <c r="A20" i="3"/>
  <c r="Y19" i="3"/>
  <c r="X19" i="3"/>
  <c r="N19" i="3"/>
  <c r="O19" i="3" s="1"/>
  <c r="M19" i="3"/>
  <c r="C19" i="3"/>
  <c r="B19" i="3"/>
  <c r="A19" i="3"/>
  <c r="Y18" i="3"/>
  <c r="X18" i="3"/>
  <c r="Q18" i="3"/>
  <c r="N18" i="3"/>
  <c r="O18" i="3" s="1"/>
  <c r="M18" i="3"/>
  <c r="C18" i="3"/>
  <c r="B18" i="3"/>
  <c r="A18" i="3"/>
  <c r="Z17" i="3"/>
  <c r="X17" i="3"/>
  <c r="Y17" i="3" s="1"/>
  <c r="U17" i="3" s="1"/>
  <c r="O17" i="3"/>
  <c r="J17" i="3" s="1"/>
  <c r="N17" i="3"/>
  <c r="M17" i="3"/>
  <c r="C17" i="3"/>
  <c r="B17" i="3"/>
  <c r="A17" i="3"/>
  <c r="X16" i="3"/>
  <c r="Y16" i="3" s="1"/>
  <c r="N16" i="3"/>
  <c r="M16" i="3"/>
  <c r="C16" i="3"/>
  <c r="B16" i="3"/>
  <c r="A16" i="3"/>
  <c r="AA15" i="3"/>
  <c r="Y15" i="3"/>
  <c r="X15" i="3"/>
  <c r="P15" i="3"/>
  <c r="N15" i="3"/>
  <c r="O15" i="3" s="1"/>
  <c r="M15" i="3"/>
  <c r="C15" i="3"/>
  <c r="B15" i="3"/>
  <c r="A15" i="3"/>
  <c r="Y14" i="3"/>
  <c r="X14" i="3"/>
  <c r="Q14" i="3"/>
  <c r="N14" i="3"/>
  <c r="O14" i="3" s="1"/>
  <c r="M14" i="3"/>
  <c r="C14" i="3"/>
  <c r="B14" i="3"/>
  <c r="A14" i="3"/>
  <c r="X13" i="3"/>
  <c r="O13" i="3"/>
  <c r="J13" i="3" s="1"/>
  <c r="N13" i="3"/>
  <c r="M13" i="3"/>
  <c r="Y13" i="3" s="1"/>
  <c r="Z13" i="3" s="1"/>
  <c r="C13" i="3"/>
  <c r="B13" i="3"/>
  <c r="A13" i="3"/>
  <c r="X12" i="3"/>
  <c r="Y12" i="3" s="1"/>
  <c r="U12" i="3"/>
  <c r="P12" i="3"/>
  <c r="N12" i="3"/>
  <c r="O12" i="3" s="1"/>
  <c r="M12" i="3"/>
  <c r="J12" i="3"/>
  <c r="C12" i="3"/>
  <c r="B12" i="3"/>
  <c r="A12" i="3"/>
  <c r="AA11" i="3"/>
  <c r="Y11" i="3"/>
  <c r="X11" i="3"/>
  <c r="P11" i="3"/>
  <c r="N11" i="3"/>
  <c r="O11" i="3" s="1"/>
  <c r="M11" i="3"/>
  <c r="C11" i="3"/>
  <c r="B11" i="3"/>
  <c r="A11" i="3"/>
  <c r="Y40" i="2"/>
  <c r="X40" i="2"/>
  <c r="Q40" i="2"/>
  <c r="N40" i="2"/>
  <c r="O40" i="2" s="1"/>
  <c r="M40" i="2"/>
  <c r="C40" i="2"/>
  <c r="B40" i="2"/>
  <c r="A40" i="2"/>
  <c r="Z39" i="2"/>
  <c r="X39" i="2"/>
  <c r="Y39" i="2" s="1"/>
  <c r="U39" i="2"/>
  <c r="O39" i="2"/>
  <c r="N39" i="2"/>
  <c r="M39" i="2"/>
  <c r="C39" i="2"/>
  <c r="B39" i="2"/>
  <c r="A39" i="2"/>
  <c r="X38" i="2"/>
  <c r="Y38" i="2" s="1"/>
  <c r="U38" i="2" s="1"/>
  <c r="N38" i="2"/>
  <c r="M38" i="2"/>
  <c r="C38" i="2"/>
  <c r="B38" i="2"/>
  <c r="A38" i="2"/>
  <c r="AA37" i="2"/>
  <c r="Y37" i="2"/>
  <c r="X37" i="2"/>
  <c r="N37" i="2"/>
  <c r="O37" i="2" s="1"/>
  <c r="M37" i="2"/>
  <c r="C37" i="2"/>
  <c r="B37" i="2"/>
  <c r="A37" i="2"/>
  <c r="Y36" i="2"/>
  <c r="X36" i="2"/>
  <c r="Q36" i="2"/>
  <c r="O36" i="2"/>
  <c r="J36" i="2" s="1"/>
  <c r="N36" i="2"/>
  <c r="M36" i="2"/>
  <c r="C36" i="2"/>
  <c r="B36" i="2"/>
  <c r="A36" i="2"/>
  <c r="X35" i="2"/>
  <c r="Y35" i="2" s="1"/>
  <c r="N35" i="2"/>
  <c r="M35" i="2"/>
  <c r="O35" i="2" s="1"/>
  <c r="C35" i="2"/>
  <c r="B35" i="2"/>
  <c r="A35" i="2"/>
  <c r="AA34" i="2"/>
  <c r="Z34" i="2"/>
  <c r="Y34" i="2"/>
  <c r="W34" i="2" s="1"/>
  <c r="X34" i="2"/>
  <c r="V34" i="2"/>
  <c r="U34" i="2"/>
  <c r="O34" i="2"/>
  <c r="N34" i="2"/>
  <c r="M34" i="2"/>
  <c r="C34" i="2"/>
  <c r="B34" i="2"/>
  <c r="A34" i="2"/>
  <c r="X33" i="2"/>
  <c r="Y33" i="2" s="1"/>
  <c r="N33" i="2"/>
  <c r="O33" i="2" s="1"/>
  <c r="M33" i="2"/>
  <c r="C33" i="2"/>
  <c r="B33" i="2"/>
  <c r="A33" i="2"/>
  <c r="Z32" i="2"/>
  <c r="Y32" i="2"/>
  <c r="AA32" i="2" s="1"/>
  <c r="X32" i="2"/>
  <c r="O32" i="2"/>
  <c r="P32" i="2" s="1"/>
  <c r="N32" i="2"/>
  <c r="M32" i="2"/>
  <c r="C32" i="2"/>
  <c r="B32" i="2"/>
  <c r="A32" i="2"/>
  <c r="X31" i="2"/>
  <c r="Y31" i="2" s="1"/>
  <c r="N31" i="2"/>
  <c r="M31" i="2"/>
  <c r="O31" i="2" s="1"/>
  <c r="C31" i="2"/>
  <c r="B31" i="2"/>
  <c r="A31" i="2"/>
  <c r="X30" i="2"/>
  <c r="Y30" i="2" s="1"/>
  <c r="O30" i="2"/>
  <c r="N30" i="2"/>
  <c r="M30" i="2"/>
  <c r="C30" i="2"/>
  <c r="B30" i="2"/>
  <c r="A30" i="2"/>
  <c r="X29" i="2"/>
  <c r="Y29" i="2" s="1"/>
  <c r="N29" i="2"/>
  <c r="O29" i="2" s="1"/>
  <c r="M29" i="2"/>
  <c r="C29" i="2"/>
  <c r="B29" i="2"/>
  <c r="A29" i="2"/>
  <c r="Z28" i="2"/>
  <c r="Y28" i="2"/>
  <c r="AA28" i="2" s="1"/>
  <c r="X28" i="2"/>
  <c r="O28" i="2"/>
  <c r="P28" i="2" s="1"/>
  <c r="N28" i="2"/>
  <c r="M28" i="2"/>
  <c r="C28" i="2"/>
  <c r="B28" i="2"/>
  <c r="A28" i="2"/>
  <c r="X27" i="2"/>
  <c r="Y27" i="2" s="1"/>
  <c r="N27" i="2"/>
  <c r="M27" i="2"/>
  <c r="O27" i="2" s="1"/>
  <c r="C27" i="2"/>
  <c r="B27" i="2"/>
  <c r="A27" i="2"/>
  <c r="X26" i="2"/>
  <c r="Y26" i="2" s="1"/>
  <c r="O26" i="2"/>
  <c r="N26" i="2"/>
  <c r="M26" i="2"/>
  <c r="C26" i="2"/>
  <c r="B26" i="2"/>
  <c r="A26" i="2"/>
  <c r="X25" i="2"/>
  <c r="Y25" i="2" s="1"/>
  <c r="N25" i="2"/>
  <c r="O25" i="2" s="1"/>
  <c r="M25" i="2"/>
  <c r="C25" i="2"/>
  <c r="B25" i="2"/>
  <c r="A25" i="2"/>
  <c r="Z24" i="2"/>
  <c r="Y24" i="2"/>
  <c r="AA24" i="2" s="1"/>
  <c r="X24" i="2"/>
  <c r="O24" i="2"/>
  <c r="P24" i="2" s="1"/>
  <c r="N24" i="2"/>
  <c r="M24" i="2"/>
  <c r="C24" i="2"/>
  <c r="B24" i="2"/>
  <c r="A24" i="2"/>
  <c r="X23" i="2"/>
  <c r="Y23" i="2" s="1"/>
  <c r="N23" i="2"/>
  <c r="M23" i="2"/>
  <c r="O23" i="2" s="1"/>
  <c r="C23" i="2"/>
  <c r="B23" i="2"/>
  <c r="A23" i="2"/>
  <c r="X22" i="2"/>
  <c r="Y22" i="2" s="1"/>
  <c r="O22" i="2"/>
  <c r="N22" i="2"/>
  <c r="M22" i="2"/>
  <c r="C22" i="2"/>
  <c r="B22" i="2"/>
  <c r="A22" i="2"/>
  <c r="X21" i="2"/>
  <c r="Y21" i="2" s="1"/>
  <c r="N21" i="2"/>
  <c r="O21" i="2" s="1"/>
  <c r="M21" i="2"/>
  <c r="C21" i="2"/>
  <c r="B21" i="2"/>
  <c r="A21" i="2"/>
  <c r="Z20" i="2"/>
  <c r="Y20" i="2"/>
  <c r="AA20" i="2" s="1"/>
  <c r="X20" i="2"/>
  <c r="O20" i="2"/>
  <c r="P20" i="2" s="1"/>
  <c r="N20" i="2"/>
  <c r="M20" i="2"/>
  <c r="C20" i="2"/>
  <c r="B20" i="2"/>
  <c r="A20" i="2"/>
  <c r="X19" i="2"/>
  <c r="Y19" i="2" s="1"/>
  <c r="N19" i="2"/>
  <c r="M19" i="2"/>
  <c r="O19" i="2" s="1"/>
  <c r="C19" i="2"/>
  <c r="B19" i="2"/>
  <c r="A19" i="2"/>
  <c r="AA18" i="2"/>
  <c r="Z18" i="2"/>
  <c r="Y18" i="2"/>
  <c r="W18" i="2" s="1"/>
  <c r="X18" i="2"/>
  <c r="V18" i="2"/>
  <c r="U18" i="2"/>
  <c r="O18" i="2"/>
  <c r="N18" i="2"/>
  <c r="M18" i="2"/>
  <c r="C18" i="2"/>
  <c r="B18" i="2"/>
  <c r="A18" i="2"/>
  <c r="X17" i="2"/>
  <c r="Y17" i="2" s="1"/>
  <c r="N17" i="2"/>
  <c r="O17" i="2" s="1"/>
  <c r="M17" i="2"/>
  <c r="C17" i="2"/>
  <c r="B17" i="2"/>
  <c r="A17" i="2"/>
  <c r="Z16" i="2"/>
  <c r="Y16" i="2"/>
  <c r="AA16" i="2" s="1"/>
  <c r="X16" i="2"/>
  <c r="O16" i="2"/>
  <c r="P16" i="2" s="1"/>
  <c r="N16" i="2"/>
  <c r="M16" i="2"/>
  <c r="C16" i="2"/>
  <c r="B16" i="2"/>
  <c r="A16" i="2"/>
  <c r="X15" i="2"/>
  <c r="Y15" i="2" s="1"/>
  <c r="N15" i="2"/>
  <c r="M15" i="2"/>
  <c r="O15" i="2" s="1"/>
  <c r="C15" i="2"/>
  <c r="B15" i="2"/>
  <c r="A15" i="2"/>
  <c r="AA14" i="2"/>
  <c r="Z14" i="2"/>
  <c r="Y14" i="2"/>
  <c r="W14" i="2" s="1"/>
  <c r="X14" i="2"/>
  <c r="V14" i="2"/>
  <c r="U14" i="2"/>
  <c r="O14" i="2"/>
  <c r="N14" i="2"/>
  <c r="M14" i="2"/>
  <c r="C14" i="2"/>
  <c r="B14" i="2"/>
  <c r="A14" i="2"/>
  <c r="X13" i="2"/>
  <c r="Y13" i="2" s="1"/>
  <c r="N13" i="2"/>
  <c r="O13" i="2" s="1"/>
  <c r="M13" i="2"/>
  <c r="C13" i="2"/>
  <c r="B13" i="2"/>
  <c r="A13" i="2"/>
  <c r="Z12" i="2"/>
  <c r="Y12" i="2"/>
  <c r="AA12" i="2" s="1"/>
  <c r="X12" i="2"/>
  <c r="O12" i="2"/>
  <c r="P12" i="2" s="1"/>
  <c r="N12" i="2"/>
  <c r="M12" i="2"/>
  <c r="C12" i="2"/>
  <c r="B12" i="2"/>
  <c r="A12" i="2"/>
  <c r="X11" i="2"/>
  <c r="Y11" i="2" s="1"/>
  <c r="N11" i="2"/>
  <c r="O11" i="2" s="1"/>
  <c r="M11" i="2"/>
  <c r="C11" i="2"/>
  <c r="B11" i="2"/>
  <c r="A11" i="2"/>
  <c r="U13" i="2" l="1"/>
  <c r="AA13" i="2"/>
  <c r="Z13" i="2"/>
  <c r="U19" i="2"/>
  <c r="AA19" i="2"/>
  <c r="Z19" i="2"/>
  <c r="AE20" i="3"/>
  <c r="Q23" i="2"/>
  <c r="P23" i="2"/>
  <c r="J23" i="2"/>
  <c r="J25" i="2"/>
  <c r="L25" i="2" s="1"/>
  <c r="Q25" i="2"/>
  <c r="P25" i="2"/>
  <c r="K25" i="2"/>
  <c r="V26" i="2"/>
  <c r="U26" i="2"/>
  <c r="W26" i="2" s="1"/>
  <c r="AA26" i="2"/>
  <c r="Z26" i="2"/>
  <c r="K18" i="12" s="1"/>
  <c r="L31" i="2"/>
  <c r="Q31" i="2"/>
  <c r="K31" i="2"/>
  <c r="J31" i="2"/>
  <c r="P31" i="2"/>
  <c r="J33" i="2"/>
  <c r="Q33" i="2"/>
  <c r="J25" i="12" s="1"/>
  <c r="P33" i="2"/>
  <c r="I25" i="12" s="1"/>
  <c r="X25" i="12" s="1"/>
  <c r="K33" i="2"/>
  <c r="L33" i="2" s="1"/>
  <c r="J17" i="2"/>
  <c r="P17" i="2"/>
  <c r="I9" i="12" s="1"/>
  <c r="Q17" i="2"/>
  <c r="U25" i="2"/>
  <c r="AA25" i="2"/>
  <c r="L17" i="12" s="1"/>
  <c r="Z25" i="2"/>
  <c r="K17" i="12" s="1"/>
  <c r="V25" i="2"/>
  <c r="W25" i="2" s="1"/>
  <c r="U33" i="2"/>
  <c r="W33" i="2" s="1"/>
  <c r="AA33" i="2"/>
  <c r="Z33" i="2"/>
  <c r="V33" i="2"/>
  <c r="Q35" i="2"/>
  <c r="K35" i="2"/>
  <c r="J35" i="2"/>
  <c r="L35" i="2" s="1"/>
  <c r="P35" i="2"/>
  <c r="AE40" i="3"/>
  <c r="U27" i="2"/>
  <c r="W27" i="2"/>
  <c r="V27" i="2"/>
  <c r="AA27" i="2"/>
  <c r="Z27" i="2"/>
  <c r="AE12" i="2"/>
  <c r="J13" i="2"/>
  <c r="K13" i="2" s="1"/>
  <c r="L13" i="2" s="1"/>
  <c r="P13" i="2"/>
  <c r="Q13" i="2"/>
  <c r="AA23" i="2"/>
  <c r="L15" i="12" s="1"/>
  <c r="Z23" i="2"/>
  <c r="U23" i="2"/>
  <c r="V23" i="2" s="1"/>
  <c r="W31" i="2"/>
  <c r="V31" i="2"/>
  <c r="U31" i="2"/>
  <c r="AA31" i="2"/>
  <c r="Z31" i="2"/>
  <c r="Q11" i="2"/>
  <c r="P11" i="2"/>
  <c r="J11" i="2"/>
  <c r="K11" i="2" s="1"/>
  <c r="L11" i="2" s="1"/>
  <c r="J15" i="2"/>
  <c r="L15" i="2" s="1"/>
  <c r="K15" i="2"/>
  <c r="P15" i="2"/>
  <c r="Q15" i="2"/>
  <c r="W35" i="2"/>
  <c r="V35" i="2"/>
  <c r="U35" i="2"/>
  <c r="AA35" i="2"/>
  <c r="L27" i="12" s="1"/>
  <c r="Z35" i="2"/>
  <c r="K39" i="3"/>
  <c r="L39" i="3" s="1"/>
  <c r="W11" i="2"/>
  <c r="V11" i="2"/>
  <c r="U11" i="2"/>
  <c r="AA11" i="2"/>
  <c r="Z11" i="2"/>
  <c r="U17" i="2"/>
  <c r="AA17" i="2"/>
  <c r="Z17" i="2"/>
  <c r="K9" i="12" s="1"/>
  <c r="Q19" i="2"/>
  <c r="P19" i="2"/>
  <c r="I11" i="12" s="1"/>
  <c r="J19" i="2"/>
  <c r="K19" i="2" s="1"/>
  <c r="L19" i="2" s="1"/>
  <c r="AE20" i="2"/>
  <c r="J21" i="2"/>
  <c r="L21" i="2" s="1"/>
  <c r="P21" i="2"/>
  <c r="Q21" i="2"/>
  <c r="K21" i="2"/>
  <c r="Z22" i="2"/>
  <c r="U22" i="2"/>
  <c r="AA22" i="2"/>
  <c r="J27" i="2"/>
  <c r="Q27" i="2"/>
  <c r="P27" i="2"/>
  <c r="AE28" i="2"/>
  <c r="J29" i="2"/>
  <c r="L29" i="2" s="1"/>
  <c r="Q29" i="2"/>
  <c r="P29" i="2"/>
  <c r="K29" i="2"/>
  <c r="U30" i="2"/>
  <c r="AA30" i="2"/>
  <c r="Z30" i="2"/>
  <c r="U15" i="2"/>
  <c r="AA15" i="2"/>
  <c r="L7" i="12" s="1"/>
  <c r="Z15" i="2"/>
  <c r="K7" i="12" s="1"/>
  <c r="U21" i="2"/>
  <c r="AA21" i="2"/>
  <c r="Z21" i="2"/>
  <c r="W21" i="2"/>
  <c r="V21" i="2"/>
  <c r="U29" i="2"/>
  <c r="AA29" i="2"/>
  <c r="Z29" i="2"/>
  <c r="V29" i="2"/>
  <c r="W29" i="2" s="1"/>
  <c r="K27" i="12"/>
  <c r="J27" i="12"/>
  <c r="L9" i="12"/>
  <c r="J9" i="12"/>
  <c r="I27" i="12"/>
  <c r="I23" i="12"/>
  <c r="I19" i="12"/>
  <c r="I15" i="12"/>
  <c r="I7" i="12"/>
  <c r="I3" i="12"/>
  <c r="I26" i="12"/>
  <c r="I22" i="12"/>
  <c r="I6" i="12"/>
  <c r="L4" i="12"/>
  <c r="I24" i="12"/>
  <c r="I20" i="12"/>
  <c r="I16" i="12"/>
  <c r="I12" i="12"/>
  <c r="I8" i="12"/>
  <c r="I4" i="12"/>
  <c r="K3" i="12"/>
  <c r="J4" i="12"/>
  <c r="I5" i="12"/>
  <c r="I13" i="12"/>
  <c r="L3" i="12"/>
  <c r="I21" i="12"/>
  <c r="J3" i="12"/>
  <c r="K4" i="12"/>
  <c r="Q12" i="2"/>
  <c r="L8" i="12"/>
  <c r="K8" i="12"/>
  <c r="J8" i="12"/>
  <c r="Q16" i="2"/>
  <c r="AE16" i="2" s="1"/>
  <c r="L12" i="12"/>
  <c r="K12" i="12"/>
  <c r="J12" i="12"/>
  <c r="Q20" i="2"/>
  <c r="L16" i="12"/>
  <c r="K16" i="12"/>
  <c r="J16" i="12"/>
  <c r="Q24" i="2"/>
  <c r="AE24" i="2" s="1"/>
  <c r="L20" i="12"/>
  <c r="K20" i="12"/>
  <c r="J20" i="12"/>
  <c r="Q28" i="2"/>
  <c r="L24" i="12"/>
  <c r="K24" i="12"/>
  <c r="J24" i="12"/>
  <c r="Q32" i="2"/>
  <c r="AE32" i="2" s="1"/>
  <c r="J28" i="12"/>
  <c r="K28" i="12"/>
  <c r="J39" i="2"/>
  <c r="L39" i="2" s="1"/>
  <c r="K40" i="2"/>
  <c r="J40" i="2"/>
  <c r="P40" i="2"/>
  <c r="W11" i="3"/>
  <c r="U11" i="3"/>
  <c r="V11" i="3" s="1"/>
  <c r="Z11" i="3"/>
  <c r="L12" i="3"/>
  <c r="K12" i="3"/>
  <c r="Q12" i="3"/>
  <c r="AA29" i="3"/>
  <c r="V29" i="3"/>
  <c r="K30" i="3"/>
  <c r="J30" i="3"/>
  <c r="P30" i="3"/>
  <c r="M22" i="12" s="1"/>
  <c r="U35" i="3"/>
  <c r="V35" i="3" s="1"/>
  <c r="AA35" i="3"/>
  <c r="Z35" i="3"/>
  <c r="Y36" i="3"/>
  <c r="Q37" i="3"/>
  <c r="N29" i="12" s="1"/>
  <c r="P37" i="3"/>
  <c r="L37" i="3"/>
  <c r="K37" i="3"/>
  <c r="Q11" i="4"/>
  <c r="P3" i="12" s="1"/>
  <c r="P11" i="4"/>
  <c r="K11" i="4"/>
  <c r="J11" i="4"/>
  <c r="J19" i="4"/>
  <c r="Q19" i="4"/>
  <c r="P19" i="4"/>
  <c r="L19" i="4"/>
  <c r="K19" i="4"/>
  <c r="T32" i="4"/>
  <c r="L40" i="4"/>
  <c r="K40" i="4"/>
  <c r="J7" i="12"/>
  <c r="K23" i="12"/>
  <c r="J23" i="12"/>
  <c r="L23" i="12"/>
  <c r="P18" i="2"/>
  <c r="I10" i="12" s="1"/>
  <c r="L13" i="12"/>
  <c r="K13" i="12"/>
  <c r="J13" i="12"/>
  <c r="K22" i="2"/>
  <c r="L22" i="2" s="1"/>
  <c r="J12" i="2"/>
  <c r="U12" i="2"/>
  <c r="J16" i="2"/>
  <c r="U16" i="2"/>
  <c r="J20" i="2"/>
  <c r="U20" i="2"/>
  <c r="J24" i="2"/>
  <c r="U24" i="2"/>
  <c r="J28" i="2"/>
  <c r="U28" i="2"/>
  <c r="J32" i="2"/>
  <c r="U32" i="2"/>
  <c r="AE12" i="3"/>
  <c r="J14" i="3"/>
  <c r="K14" i="3" s="1"/>
  <c r="L14" i="3" s="1"/>
  <c r="P14" i="3"/>
  <c r="AE14" i="3" s="1"/>
  <c r="U15" i="3"/>
  <c r="Z15" i="3"/>
  <c r="O16" i="3"/>
  <c r="J19" i="3"/>
  <c r="L19" i="3" s="1"/>
  <c r="Q19" i="3"/>
  <c r="N11" i="12" s="1"/>
  <c r="P19" i="3"/>
  <c r="Z29" i="3"/>
  <c r="Q30" i="3"/>
  <c r="N22" i="12" s="1"/>
  <c r="N26" i="12"/>
  <c r="AA33" i="3"/>
  <c r="W33" i="3"/>
  <c r="V33" i="3"/>
  <c r="J34" i="3"/>
  <c r="K34" i="3" s="1"/>
  <c r="L34" i="3" s="1"/>
  <c r="P34" i="3"/>
  <c r="AE34" i="3" s="1"/>
  <c r="U39" i="3"/>
  <c r="W39" i="3" s="1"/>
  <c r="AA39" i="3"/>
  <c r="Z39" i="3"/>
  <c r="Y40" i="3"/>
  <c r="O14" i="12"/>
  <c r="K36" i="4"/>
  <c r="J36" i="4"/>
  <c r="L36" i="4" s="1"/>
  <c r="Q36" i="4"/>
  <c r="P36" i="4"/>
  <c r="U36" i="4" s="1"/>
  <c r="V14" i="12"/>
  <c r="W14" i="12"/>
  <c r="V13" i="12"/>
  <c r="Z38" i="2"/>
  <c r="V38" i="2"/>
  <c r="W38" i="2" s="1"/>
  <c r="K11" i="12"/>
  <c r="L11" i="12"/>
  <c r="J11" i="12"/>
  <c r="K19" i="12"/>
  <c r="L19" i="12"/>
  <c r="J19" i="12"/>
  <c r="AA36" i="2"/>
  <c r="L28" i="12" s="1"/>
  <c r="Z36" i="2"/>
  <c r="M30" i="12"/>
  <c r="N30" i="12"/>
  <c r="AA37" i="3"/>
  <c r="W37" i="3"/>
  <c r="V37" i="3"/>
  <c r="Q14" i="4"/>
  <c r="J14" i="4"/>
  <c r="K10" i="5"/>
  <c r="K11" i="5" s="1"/>
  <c r="K12" i="5" s="1"/>
  <c r="K13" i="5" s="1"/>
  <c r="K14" i="5" s="1"/>
  <c r="K15" i="5" s="1"/>
  <c r="K16" i="5" s="1"/>
  <c r="K17" i="5" s="1"/>
  <c r="K18" i="5" s="1"/>
  <c r="K19" i="5" s="1"/>
  <c r="L11" i="5"/>
  <c r="J37" i="2"/>
  <c r="K37" i="2" s="1"/>
  <c r="L37" i="2" s="1"/>
  <c r="Q37" i="2"/>
  <c r="AA38" i="2"/>
  <c r="AA13" i="3"/>
  <c r="V13" i="3"/>
  <c r="Z16" i="3"/>
  <c r="V16" i="3"/>
  <c r="U16" i="3"/>
  <c r="W16" i="3" s="1"/>
  <c r="Q17" i="3"/>
  <c r="P17" i="3"/>
  <c r="AE17" i="3" s="1"/>
  <c r="K17" i="3"/>
  <c r="L17" i="3" s="1"/>
  <c r="O24" i="3"/>
  <c r="J27" i="3"/>
  <c r="K27" i="3" s="1"/>
  <c r="Q27" i="3"/>
  <c r="P27" i="3"/>
  <c r="AE27" i="3" s="1"/>
  <c r="Z37" i="3"/>
  <c r="J13" i="4"/>
  <c r="K13" i="4" s="1"/>
  <c r="Q13" i="4"/>
  <c r="P5" i="12" s="1"/>
  <c r="P13" i="4"/>
  <c r="U13" i="4" s="1"/>
  <c r="P14" i="4"/>
  <c r="U14" i="4" s="1"/>
  <c r="R15" i="4"/>
  <c r="R24" i="4"/>
  <c r="S24" i="4" s="1"/>
  <c r="T24" i="4" s="1"/>
  <c r="J29" i="4"/>
  <c r="K29" i="4" s="1"/>
  <c r="L29" i="4" s="1"/>
  <c r="Q29" i="4"/>
  <c r="P29" i="4"/>
  <c r="U29" i="4" s="1"/>
  <c r="W31" i="12"/>
  <c r="V31" i="12"/>
  <c r="P22" i="2"/>
  <c r="AE22" i="2" s="1"/>
  <c r="P26" i="2"/>
  <c r="I18" i="12" s="1"/>
  <c r="P30" i="2"/>
  <c r="P34" i="2"/>
  <c r="Z12" i="3"/>
  <c r="V12" i="3"/>
  <c r="W12" i="3" s="1"/>
  <c r="K6" i="12"/>
  <c r="J6" i="12"/>
  <c r="L6" i="12"/>
  <c r="Q14" i="2"/>
  <c r="K10" i="12"/>
  <c r="L10" i="12"/>
  <c r="Q18" i="2"/>
  <c r="J10" i="12" s="1"/>
  <c r="K14" i="12"/>
  <c r="J14" i="12"/>
  <c r="L14" i="12"/>
  <c r="Q22" i="2"/>
  <c r="L18" i="12"/>
  <c r="Q26" i="2"/>
  <c r="J18" i="12" s="1"/>
  <c r="K22" i="12"/>
  <c r="J22" i="12"/>
  <c r="L22" i="12"/>
  <c r="Q30" i="2"/>
  <c r="K26" i="12"/>
  <c r="L26" i="12"/>
  <c r="Q34" i="2"/>
  <c r="J26" i="12" s="1"/>
  <c r="P37" i="2"/>
  <c r="Q39" i="2"/>
  <c r="P39" i="2"/>
  <c r="AE39" i="2" s="1"/>
  <c r="K39" i="2"/>
  <c r="V40" i="2"/>
  <c r="U40" i="2"/>
  <c r="AA40" i="2"/>
  <c r="Z40" i="2"/>
  <c r="J11" i="3"/>
  <c r="K11" i="3" s="1"/>
  <c r="Q11" i="3"/>
  <c r="AE11" i="3" s="1"/>
  <c r="AA12" i="3"/>
  <c r="AA16" i="3"/>
  <c r="U19" i="3"/>
  <c r="V19" i="3" s="1"/>
  <c r="AA19" i="3"/>
  <c r="Z19" i="3"/>
  <c r="Z20" i="3"/>
  <c r="U20" i="3"/>
  <c r="V20" i="3" s="1"/>
  <c r="W20" i="3" s="1"/>
  <c r="Q21" i="3"/>
  <c r="P21" i="3"/>
  <c r="AE21" i="3" s="1"/>
  <c r="L21" i="3"/>
  <c r="K21" i="3"/>
  <c r="O28" i="3"/>
  <c r="V30" i="3"/>
  <c r="J31" i="3"/>
  <c r="K31" i="3" s="1"/>
  <c r="Q31" i="3"/>
  <c r="P31" i="3"/>
  <c r="AE31" i="3" s="1"/>
  <c r="O8" i="12"/>
  <c r="P8" i="12"/>
  <c r="K22" i="4"/>
  <c r="L22" i="4" s="1"/>
  <c r="J22" i="4"/>
  <c r="Q22" i="4"/>
  <c r="P14" i="12" s="1"/>
  <c r="J28" i="4"/>
  <c r="Q28" i="4"/>
  <c r="J39" i="4"/>
  <c r="K39" i="4" s="1"/>
  <c r="L39" i="4" s="1"/>
  <c r="Q39" i="4"/>
  <c r="P39" i="4"/>
  <c r="U39" i="4" s="1"/>
  <c r="S40" i="4"/>
  <c r="T40" i="4" s="1"/>
  <c r="Q19" i="12"/>
  <c r="R19" i="12"/>
  <c r="K15" i="12"/>
  <c r="J15" i="12"/>
  <c r="J20" i="3"/>
  <c r="Q20" i="3"/>
  <c r="J38" i="3"/>
  <c r="P38" i="3"/>
  <c r="AE38" i="3" s="1"/>
  <c r="J14" i="2"/>
  <c r="K14" i="2" s="1"/>
  <c r="J18" i="2"/>
  <c r="K18" i="2" s="1"/>
  <c r="J22" i="2"/>
  <c r="J26" i="2"/>
  <c r="K26" i="2" s="1"/>
  <c r="J30" i="2"/>
  <c r="K30" i="2" s="1"/>
  <c r="J34" i="2"/>
  <c r="K36" i="2"/>
  <c r="L36" i="2" s="1"/>
  <c r="P36" i="2"/>
  <c r="AE36" i="2" s="1"/>
  <c r="Q13" i="3"/>
  <c r="N5" i="12" s="1"/>
  <c r="P13" i="3"/>
  <c r="K13" i="3"/>
  <c r="L13" i="3" s="1"/>
  <c r="V14" i="3"/>
  <c r="U14" i="3"/>
  <c r="AA14" i="3"/>
  <c r="Z14" i="3"/>
  <c r="J15" i="3"/>
  <c r="K15" i="3" s="1"/>
  <c r="Q15" i="3"/>
  <c r="M10" i="12"/>
  <c r="N10" i="12"/>
  <c r="AA17" i="3"/>
  <c r="W17" i="3"/>
  <c r="V17" i="3"/>
  <c r="J18" i="3"/>
  <c r="P18" i="3"/>
  <c r="AE18" i="3" s="1"/>
  <c r="U23" i="3"/>
  <c r="V23" i="3" s="1"/>
  <c r="AA23" i="3"/>
  <c r="Z23" i="3"/>
  <c r="Y24" i="3"/>
  <c r="Q25" i="3"/>
  <c r="P25" i="3"/>
  <c r="AE25" i="3" s="1"/>
  <c r="K25" i="3"/>
  <c r="L25" i="3" s="1"/>
  <c r="J32" i="3"/>
  <c r="K32" i="3" s="1"/>
  <c r="L32" i="3" s="1"/>
  <c r="Q32" i="3"/>
  <c r="L35" i="3"/>
  <c r="J35" i="3"/>
  <c r="K35" i="3" s="1"/>
  <c r="Q35" i="3"/>
  <c r="N27" i="12" s="1"/>
  <c r="P35" i="3"/>
  <c r="AE35" i="3" s="1"/>
  <c r="R16" i="4"/>
  <c r="T16" i="4" s="1"/>
  <c r="P22" i="4"/>
  <c r="P28" i="4"/>
  <c r="J35" i="4"/>
  <c r="Q35" i="4"/>
  <c r="P35" i="4"/>
  <c r="U35" i="4" s="1"/>
  <c r="Q24" i="12"/>
  <c r="R24" i="12"/>
  <c r="L21" i="12"/>
  <c r="K21" i="12"/>
  <c r="J21" i="12"/>
  <c r="L25" i="12"/>
  <c r="K25" i="12"/>
  <c r="L29" i="12"/>
  <c r="J29" i="12"/>
  <c r="M6" i="12"/>
  <c r="N6" i="12"/>
  <c r="U13" i="3"/>
  <c r="AE15" i="3"/>
  <c r="N14" i="12"/>
  <c r="AA21" i="3"/>
  <c r="V21" i="3"/>
  <c r="W21" i="3" s="1"/>
  <c r="K22" i="3"/>
  <c r="J22" i="3"/>
  <c r="L22" i="3" s="1"/>
  <c r="P22" i="3"/>
  <c r="M14" i="12" s="1"/>
  <c r="U27" i="3"/>
  <c r="V27" i="3" s="1"/>
  <c r="AA27" i="3"/>
  <c r="Z27" i="3"/>
  <c r="Y28" i="3"/>
  <c r="Q29" i="3"/>
  <c r="N21" i="12" s="1"/>
  <c r="P29" i="3"/>
  <c r="L29" i="3"/>
  <c r="K29" i="3"/>
  <c r="AE32" i="3"/>
  <c r="J36" i="3"/>
  <c r="K36" i="3" s="1"/>
  <c r="L36" i="3" s="1"/>
  <c r="Q36" i="3"/>
  <c r="J39" i="3"/>
  <c r="Q39" i="3"/>
  <c r="P39" i="3"/>
  <c r="AE39" i="3" s="1"/>
  <c r="J40" i="3"/>
  <c r="Q40" i="3"/>
  <c r="J12" i="4"/>
  <c r="Q12" i="4"/>
  <c r="K12" i="4"/>
  <c r="L12" i="4" s="1"/>
  <c r="J21" i="4"/>
  <c r="Q21" i="4"/>
  <c r="P21" i="4"/>
  <c r="S33" i="4"/>
  <c r="T33" i="4" s="1"/>
  <c r="R33" i="4"/>
  <c r="Q15" i="12"/>
  <c r="R15" i="12"/>
  <c r="J23" i="3"/>
  <c r="K23" i="3" s="1"/>
  <c r="L23" i="3" s="1"/>
  <c r="Q23" i="3"/>
  <c r="N15" i="12" s="1"/>
  <c r="P23" i="3"/>
  <c r="AE23" i="3" s="1"/>
  <c r="P14" i="2"/>
  <c r="AE14" i="2" s="1"/>
  <c r="L5" i="12"/>
  <c r="K5" i="12"/>
  <c r="J5" i="12"/>
  <c r="J17" i="12"/>
  <c r="U36" i="2"/>
  <c r="V36" i="2" s="1"/>
  <c r="U37" i="2"/>
  <c r="V37" i="2" s="1"/>
  <c r="Z37" i="2"/>
  <c r="K29" i="12" s="1"/>
  <c r="O38" i="2"/>
  <c r="AA39" i="2"/>
  <c r="V39" i="2"/>
  <c r="W39" i="2" s="1"/>
  <c r="W13" i="3"/>
  <c r="K19" i="3"/>
  <c r="Z21" i="3"/>
  <c r="Q22" i="3"/>
  <c r="N18" i="12"/>
  <c r="AA25" i="3"/>
  <c r="W25" i="3"/>
  <c r="V25" i="3"/>
  <c r="J26" i="3"/>
  <c r="P26" i="3"/>
  <c r="AE26" i="3" s="1"/>
  <c r="U29" i="3"/>
  <c r="W29" i="3" s="1"/>
  <c r="U31" i="3"/>
  <c r="V31" i="3" s="1"/>
  <c r="AA31" i="3"/>
  <c r="Z31" i="3"/>
  <c r="Y32" i="3"/>
  <c r="Q33" i="3"/>
  <c r="N25" i="12" s="1"/>
  <c r="P33" i="3"/>
  <c r="L33" i="3"/>
  <c r="K33" i="3"/>
  <c r="P36" i="3"/>
  <c r="AE36" i="3" s="1"/>
  <c r="V39" i="3"/>
  <c r="P12" i="4"/>
  <c r="U12" i="4" s="1"/>
  <c r="S16" i="4"/>
  <c r="K20" i="4"/>
  <c r="J20" i="4"/>
  <c r="Q20" i="4"/>
  <c r="U20" i="4" s="1"/>
  <c r="L20" i="4"/>
  <c r="L24" i="4"/>
  <c r="K37" i="4"/>
  <c r="L37" i="4" s="1"/>
  <c r="J37" i="4"/>
  <c r="Q37" i="4"/>
  <c r="P37" i="4"/>
  <c r="K30" i="12"/>
  <c r="L30" i="12"/>
  <c r="N4" i="12"/>
  <c r="M4" i="12"/>
  <c r="M3" i="12"/>
  <c r="N12" i="12"/>
  <c r="M12" i="12"/>
  <c r="N24" i="12"/>
  <c r="M24" i="12"/>
  <c r="N28" i="12"/>
  <c r="O17" i="4"/>
  <c r="O26" i="4"/>
  <c r="O21" i="12"/>
  <c r="P21" i="12"/>
  <c r="J31" i="4"/>
  <c r="K31" i="4" s="1"/>
  <c r="L31" i="4" s="1"/>
  <c r="O28" i="12"/>
  <c r="P28" i="12"/>
  <c r="Q23" i="12"/>
  <c r="R23" i="12"/>
  <c r="R31" i="12"/>
  <c r="Q31" i="12"/>
  <c r="K10" i="7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K37" i="7" s="1"/>
  <c r="K38" i="7" s="1"/>
  <c r="K39" i="7" s="1"/>
  <c r="K40" i="7" s="1"/>
  <c r="W7" i="12"/>
  <c r="V7" i="12"/>
  <c r="W24" i="12"/>
  <c r="V24" i="12"/>
  <c r="K10" i="8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K25" i="8" s="1"/>
  <c r="K26" i="8" s="1"/>
  <c r="K27" i="8" s="1"/>
  <c r="K28" i="8" s="1"/>
  <c r="K29" i="8" s="1"/>
  <c r="K30" i="8" s="1"/>
  <c r="K31" i="8" s="1"/>
  <c r="K32" i="8" s="1"/>
  <c r="K33" i="8" s="1"/>
  <c r="K34" i="8" s="1"/>
  <c r="K35" i="8" s="1"/>
  <c r="K36" i="8" s="1"/>
  <c r="K37" i="8" s="1"/>
  <c r="K38" i="8" s="1"/>
  <c r="K39" i="8" s="1"/>
  <c r="K40" i="8" s="1"/>
  <c r="L11" i="8"/>
  <c r="N11" i="8" s="1"/>
  <c r="S10" i="12"/>
  <c r="L11" i="9"/>
  <c r="H2" i="10" s="1"/>
  <c r="U5" i="12"/>
  <c r="T5" i="12"/>
  <c r="T13" i="12"/>
  <c r="U21" i="12"/>
  <c r="T21" i="12"/>
  <c r="T29" i="12"/>
  <c r="W30" i="12"/>
  <c r="V30" i="12"/>
  <c r="N7" i="12"/>
  <c r="M7" i="12"/>
  <c r="M11" i="12"/>
  <c r="Z18" i="3"/>
  <c r="Z22" i="3"/>
  <c r="N19" i="12"/>
  <c r="M19" i="12"/>
  <c r="Z26" i="3"/>
  <c r="N23" i="12"/>
  <c r="M23" i="12"/>
  <c r="Z30" i="3"/>
  <c r="Z34" i="3"/>
  <c r="N31" i="12"/>
  <c r="Z38" i="3"/>
  <c r="O4" i="12"/>
  <c r="O3" i="12"/>
  <c r="P4" i="12"/>
  <c r="O12" i="12"/>
  <c r="P12" i="12"/>
  <c r="O16" i="12"/>
  <c r="P16" i="12"/>
  <c r="P23" i="4"/>
  <c r="O15" i="12" s="1"/>
  <c r="K24" i="4"/>
  <c r="P30" i="4"/>
  <c r="O22" i="12" s="1"/>
  <c r="J33" i="4"/>
  <c r="R4" i="12"/>
  <c r="R10" i="12"/>
  <c r="Q10" i="12"/>
  <c r="K10" i="6"/>
  <c r="K11" i="6" s="1"/>
  <c r="K12" i="6" s="1"/>
  <c r="K13" i="6" s="1"/>
  <c r="K14" i="6" s="1"/>
  <c r="K15" i="6" s="1"/>
  <c r="K16" i="6" s="1"/>
  <c r="V6" i="12"/>
  <c r="W6" i="12"/>
  <c r="W23" i="12"/>
  <c r="V23" i="12"/>
  <c r="S15" i="12"/>
  <c r="S23" i="12"/>
  <c r="AA18" i="3"/>
  <c r="AA22" i="3"/>
  <c r="AA26" i="3"/>
  <c r="AA30" i="3"/>
  <c r="AA34" i="3"/>
  <c r="AA38" i="3"/>
  <c r="P6" i="12"/>
  <c r="O6" i="12"/>
  <c r="Q23" i="4"/>
  <c r="P15" i="12" s="1"/>
  <c r="O25" i="4"/>
  <c r="Q30" i="4"/>
  <c r="P22" i="12" s="1"/>
  <c r="O34" i="4"/>
  <c r="O29" i="12"/>
  <c r="P29" i="12"/>
  <c r="R18" i="12"/>
  <c r="Q18" i="12"/>
  <c r="R26" i="12"/>
  <c r="Q26" i="12"/>
  <c r="U4" i="12"/>
  <c r="T4" i="12"/>
  <c r="U3" i="12"/>
  <c r="T3" i="12"/>
  <c r="U12" i="12"/>
  <c r="T12" i="12"/>
  <c r="U20" i="12"/>
  <c r="T20" i="12"/>
  <c r="U28" i="12"/>
  <c r="T28" i="12"/>
  <c r="W16" i="12"/>
  <c r="V16" i="12"/>
  <c r="J27" i="4"/>
  <c r="Q27" i="4"/>
  <c r="P27" i="4"/>
  <c r="L38" i="4"/>
  <c r="K38" i="4"/>
  <c r="R9" i="12"/>
  <c r="Q9" i="12"/>
  <c r="W22" i="12"/>
  <c r="V22" i="12"/>
  <c r="U18" i="3"/>
  <c r="U22" i="3"/>
  <c r="U26" i="3"/>
  <c r="V26" i="3" s="1"/>
  <c r="U30" i="3"/>
  <c r="U34" i="3"/>
  <c r="U38" i="3"/>
  <c r="V38" i="3" s="1"/>
  <c r="P7" i="12"/>
  <c r="O7" i="12"/>
  <c r="O18" i="4"/>
  <c r="O13" i="12"/>
  <c r="P13" i="12"/>
  <c r="J23" i="4"/>
  <c r="O20" i="12"/>
  <c r="P20" i="12"/>
  <c r="O24" i="12"/>
  <c r="P24" i="12"/>
  <c r="P31" i="4"/>
  <c r="K32" i="4"/>
  <c r="L32" i="4" s="1"/>
  <c r="P38" i="4"/>
  <c r="Q8" i="12"/>
  <c r="R8" i="12"/>
  <c r="R17" i="12"/>
  <c r="Q17" i="12"/>
  <c r="R25" i="12"/>
  <c r="Q25" i="12"/>
  <c r="U11" i="12"/>
  <c r="T11" i="12"/>
  <c r="U19" i="12"/>
  <c r="T19" i="12"/>
  <c r="U27" i="12"/>
  <c r="T27" i="12"/>
  <c r="W15" i="12"/>
  <c r="V15" i="12"/>
  <c r="K31" i="12"/>
  <c r="L31" i="12"/>
  <c r="J31" i="12"/>
  <c r="M5" i="12"/>
  <c r="M9" i="12"/>
  <c r="N9" i="12"/>
  <c r="M13" i="12"/>
  <c r="N13" i="12"/>
  <c r="M17" i="12"/>
  <c r="N17" i="12"/>
  <c r="M21" i="12"/>
  <c r="M25" i="12"/>
  <c r="M29" i="12"/>
  <c r="L15" i="4"/>
  <c r="K23" i="4"/>
  <c r="L23" i="4" s="1"/>
  <c r="J30" i="4"/>
  <c r="K30" i="4" s="1"/>
  <c r="L30" i="4" s="1"/>
  <c r="Q31" i="4"/>
  <c r="P23" i="12" s="1"/>
  <c r="P31" i="12"/>
  <c r="O31" i="12"/>
  <c r="Q38" i="4"/>
  <c r="P30" i="12" s="1"/>
  <c r="Q7" i="12"/>
  <c r="R7" i="12"/>
  <c r="Y7" i="12" s="1"/>
  <c r="Q11" i="12"/>
  <c r="R11" i="12"/>
  <c r="Q16" i="12"/>
  <c r="R16" i="12"/>
  <c r="U10" i="12"/>
  <c r="T10" i="12"/>
  <c r="U18" i="12"/>
  <c r="T18" i="12"/>
  <c r="T26" i="12"/>
  <c r="W8" i="12"/>
  <c r="V8" i="12"/>
  <c r="S11" i="12"/>
  <c r="S19" i="12"/>
  <c r="S24" i="12"/>
  <c r="S27" i="12"/>
  <c r="Q27" i="12"/>
  <c r="R27" i="12"/>
  <c r="U6" i="12"/>
  <c r="U14" i="12"/>
  <c r="T14" i="12"/>
  <c r="T22" i="12"/>
  <c r="U30" i="12"/>
  <c r="W9" i="12"/>
  <c r="V9" i="12"/>
  <c r="W17" i="12"/>
  <c r="V17" i="12"/>
  <c r="W25" i="12"/>
  <c r="V25" i="12"/>
  <c r="S3" i="12"/>
  <c r="S4" i="12"/>
  <c r="L12" i="9"/>
  <c r="H3" i="10" s="1"/>
  <c r="U7" i="12"/>
  <c r="S31" i="12"/>
  <c r="K12" i="9"/>
  <c r="G3" i="10" s="1"/>
  <c r="S30" i="12"/>
  <c r="W5" i="12"/>
  <c r="W13" i="12"/>
  <c r="W21" i="12"/>
  <c r="V21" i="12"/>
  <c r="W29" i="12"/>
  <c r="V29" i="12"/>
  <c r="S8" i="12"/>
  <c r="F2" i="10"/>
  <c r="P11" i="12"/>
  <c r="O11" i="12"/>
  <c r="P19" i="12"/>
  <c r="O19" i="12"/>
  <c r="P27" i="12"/>
  <c r="R6" i="12"/>
  <c r="Q6" i="12"/>
  <c r="R14" i="12"/>
  <c r="Y14" i="12" s="1"/>
  <c r="Q14" i="12"/>
  <c r="R22" i="12"/>
  <c r="Q22" i="12"/>
  <c r="R30" i="12"/>
  <c r="Q30" i="12"/>
  <c r="T9" i="12"/>
  <c r="U17" i="12"/>
  <c r="T17" i="12"/>
  <c r="U25" i="12"/>
  <c r="T25" i="12"/>
  <c r="W4" i="12"/>
  <c r="V4" i="12"/>
  <c r="W3" i="12"/>
  <c r="V3" i="12"/>
  <c r="W12" i="12"/>
  <c r="V12" i="12"/>
  <c r="W20" i="12"/>
  <c r="V20" i="12"/>
  <c r="W28" i="12"/>
  <c r="V28" i="12"/>
  <c r="S7" i="12"/>
  <c r="S13" i="12"/>
  <c r="S17" i="12"/>
  <c r="S21" i="12"/>
  <c r="S25" i="12"/>
  <c r="S29" i="12"/>
  <c r="K11" i="9"/>
  <c r="G2" i="10" s="1"/>
  <c r="V5" i="12"/>
  <c r="R5" i="12"/>
  <c r="Y5" i="12" s="1"/>
  <c r="Q5" i="12"/>
  <c r="R13" i="12"/>
  <c r="Q13" i="12"/>
  <c r="R21" i="12"/>
  <c r="Q21" i="12"/>
  <c r="Q29" i="12"/>
  <c r="U8" i="12"/>
  <c r="T8" i="12"/>
  <c r="U16" i="12"/>
  <c r="T16" i="12"/>
  <c r="U24" i="12"/>
  <c r="T24" i="12"/>
  <c r="W11" i="12"/>
  <c r="V11" i="12"/>
  <c r="W19" i="12"/>
  <c r="V19" i="12"/>
  <c r="W27" i="12"/>
  <c r="V27" i="12"/>
  <c r="S6" i="12"/>
  <c r="T6" i="12"/>
  <c r="O25" i="12"/>
  <c r="P25" i="12"/>
  <c r="Q3" i="12"/>
  <c r="Q4" i="12"/>
  <c r="R3" i="12"/>
  <c r="Q20" i="12"/>
  <c r="R20" i="12"/>
  <c r="Q28" i="12"/>
  <c r="R28" i="12"/>
  <c r="U15" i="12"/>
  <c r="T15" i="12"/>
  <c r="U23" i="12"/>
  <c r="T23" i="12"/>
  <c r="U31" i="12"/>
  <c r="T31" i="12"/>
  <c r="W10" i="12"/>
  <c r="V10" i="12"/>
  <c r="W18" i="12"/>
  <c r="W26" i="12"/>
  <c r="S5" i="12"/>
  <c r="S12" i="12"/>
  <c r="S16" i="12"/>
  <c r="S20" i="12"/>
  <c r="S28" i="12"/>
  <c r="F3" i="10"/>
  <c r="T30" i="12"/>
  <c r="W15" i="3" l="1"/>
  <c r="R20" i="4"/>
  <c r="S20" i="4" s="1"/>
  <c r="L35" i="4"/>
  <c r="Z25" i="12"/>
  <c r="AC11" i="3"/>
  <c r="AD11" i="3" s="1"/>
  <c r="AB11" i="3"/>
  <c r="W30" i="2"/>
  <c r="M40" i="9"/>
  <c r="AB32" i="2"/>
  <c r="AC32" i="2" s="1"/>
  <c r="AD32" i="2" s="1"/>
  <c r="AC24" i="2"/>
  <c r="AD24" i="2" s="1"/>
  <c r="AB24" i="2"/>
  <c r="AB16" i="2"/>
  <c r="AC16" i="2" s="1"/>
  <c r="AD16" i="2" s="1"/>
  <c r="L17" i="2"/>
  <c r="W22" i="2"/>
  <c r="X11" i="12"/>
  <c r="W22" i="3"/>
  <c r="AB32" i="3"/>
  <c r="AC32" i="3" s="1"/>
  <c r="AD32" i="3" s="1"/>
  <c r="L15" i="3"/>
  <c r="K20" i="3"/>
  <c r="L20" i="3" s="1"/>
  <c r="AB21" i="3"/>
  <c r="R29" i="4"/>
  <c r="S29" i="4" s="1"/>
  <c r="T29" i="4" s="1"/>
  <c r="O27" i="12"/>
  <c r="Y16" i="12"/>
  <c r="U31" i="4"/>
  <c r="Q18" i="4"/>
  <c r="P10" i="12" s="1"/>
  <c r="P18" i="4"/>
  <c r="J18" i="4"/>
  <c r="K18" i="4" s="1"/>
  <c r="L18" i="4" s="1"/>
  <c r="U27" i="4"/>
  <c r="O23" i="12"/>
  <c r="M27" i="12"/>
  <c r="Y31" i="12"/>
  <c r="K27" i="4"/>
  <c r="L27" i="4" s="1"/>
  <c r="U37" i="4"/>
  <c r="W31" i="3"/>
  <c r="W27" i="3"/>
  <c r="K34" i="2"/>
  <c r="L34" i="2" s="1"/>
  <c r="Y24" i="12"/>
  <c r="U22" i="4"/>
  <c r="M20" i="9" s="1"/>
  <c r="Z24" i="3"/>
  <c r="V24" i="3"/>
  <c r="W24" i="3" s="1"/>
  <c r="U24" i="3"/>
  <c r="AA24" i="3"/>
  <c r="M21" i="9"/>
  <c r="AB36" i="2"/>
  <c r="K28" i="4"/>
  <c r="L28" i="4" s="1"/>
  <c r="W19" i="3"/>
  <c r="W40" i="2"/>
  <c r="S15" i="4"/>
  <c r="T15" i="4" s="1"/>
  <c r="W20" i="2"/>
  <c r="V20" i="2"/>
  <c r="U19" i="4"/>
  <c r="W35" i="3"/>
  <c r="L40" i="2"/>
  <c r="K27" i="2"/>
  <c r="L27" i="2" s="1"/>
  <c r="W23" i="2"/>
  <c r="AE23" i="2"/>
  <c r="V19" i="2"/>
  <c r="W19" i="2" s="1"/>
  <c r="Y6" i="12"/>
  <c r="Y25" i="12"/>
  <c r="U30" i="4"/>
  <c r="R39" i="4"/>
  <c r="Y28" i="12"/>
  <c r="Y30" i="12"/>
  <c r="Y17" i="12"/>
  <c r="M15" i="12"/>
  <c r="Y23" i="12"/>
  <c r="Q26" i="4"/>
  <c r="P18" i="12" s="1"/>
  <c r="P26" i="4"/>
  <c r="J26" i="4"/>
  <c r="M18" i="12"/>
  <c r="U21" i="4"/>
  <c r="AE22" i="3"/>
  <c r="AB15" i="3"/>
  <c r="O5" i="12"/>
  <c r="X5" i="12" s="1"/>
  <c r="Z5" i="12" s="1"/>
  <c r="AE34" i="2"/>
  <c r="AB27" i="3"/>
  <c r="AC27" i="3" s="1"/>
  <c r="AB17" i="3"/>
  <c r="AC17" i="3" s="1"/>
  <c r="AD17" i="3" s="1"/>
  <c r="K14" i="4"/>
  <c r="L14" i="4" s="1"/>
  <c r="V18" i="3"/>
  <c r="W18" i="3" s="1"/>
  <c r="AB12" i="3"/>
  <c r="K20" i="2"/>
  <c r="L20" i="2"/>
  <c r="AE30" i="3"/>
  <c r="X13" i="12"/>
  <c r="X12" i="12"/>
  <c r="Z12" i="12" s="1"/>
  <c r="I14" i="12"/>
  <c r="X14" i="12" s="1"/>
  <c r="Z14" i="12" s="1"/>
  <c r="X15" i="12"/>
  <c r="W36" i="2"/>
  <c r="AE29" i="2"/>
  <c r="L18" i="2"/>
  <c r="L14" i="2"/>
  <c r="Y20" i="12"/>
  <c r="AC23" i="3"/>
  <c r="AB23" i="3"/>
  <c r="AD23" i="3" s="1"/>
  <c r="Y21" i="12"/>
  <c r="Y27" i="12"/>
  <c r="Y11" i="12"/>
  <c r="Y8" i="12"/>
  <c r="Y18" i="12"/>
  <c r="P25" i="4"/>
  <c r="Q25" i="4"/>
  <c r="P17" i="12" s="1"/>
  <c r="J25" i="4"/>
  <c r="L17" i="6"/>
  <c r="U9" i="12" s="1"/>
  <c r="Y9" i="12" s="1"/>
  <c r="K17" i="6"/>
  <c r="K18" i="6" s="1"/>
  <c r="K19" i="6" s="1"/>
  <c r="K20" i="6" s="1"/>
  <c r="N3" i="12"/>
  <c r="X3" i="12" s="1"/>
  <c r="Z3" i="12" s="1"/>
  <c r="AE33" i="3"/>
  <c r="AD26" i="3"/>
  <c r="AC26" i="3"/>
  <c r="AB26" i="3"/>
  <c r="K38" i="2"/>
  <c r="Q38" i="2"/>
  <c r="J30" i="12" s="1"/>
  <c r="J38" i="2"/>
  <c r="L38" i="2" s="1"/>
  <c r="P38" i="2"/>
  <c r="Y15" i="12"/>
  <c r="AE29" i="3"/>
  <c r="K35" i="4"/>
  <c r="W14" i="3"/>
  <c r="AB38" i="3"/>
  <c r="AC38" i="3" s="1"/>
  <c r="AD38" i="3" s="1"/>
  <c r="L31" i="3"/>
  <c r="AE30" i="2"/>
  <c r="R14" i="4"/>
  <c r="M26" i="12"/>
  <c r="K16" i="3"/>
  <c r="Q16" i="3"/>
  <c r="N8" i="12" s="1"/>
  <c r="J16" i="3"/>
  <c r="L16" i="3" s="1"/>
  <c r="P16" i="3"/>
  <c r="V32" i="2"/>
  <c r="W32" i="2" s="1"/>
  <c r="V16" i="2"/>
  <c r="W16" i="2" s="1"/>
  <c r="AE37" i="3"/>
  <c r="L30" i="3"/>
  <c r="X19" i="12"/>
  <c r="Z19" i="12" s="1"/>
  <c r="V22" i="2"/>
  <c r="AE21" i="2"/>
  <c r="V17" i="2"/>
  <c r="W17" i="2" s="1"/>
  <c r="AE35" i="2"/>
  <c r="L26" i="2"/>
  <c r="K23" i="2"/>
  <c r="L23" i="2" s="1"/>
  <c r="L26" i="3"/>
  <c r="AC35" i="3"/>
  <c r="AB35" i="3"/>
  <c r="AD35" i="3"/>
  <c r="M18" i="9"/>
  <c r="AB39" i="2"/>
  <c r="AC39" i="2"/>
  <c r="AD39" i="2" s="1"/>
  <c r="AE26" i="2"/>
  <c r="R13" i="4"/>
  <c r="AB34" i="3"/>
  <c r="AC34" i="3" s="1"/>
  <c r="AD34" i="3" s="1"/>
  <c r="K32" i="2"/>
  <c r="L32" i="2" s="1"/>
  <c r="L16" i="2"/>
  <c r="K16" i="2"/>
  <c r="AE18" i="2"/>
  <c r="L11" i="4"/>
  <c r="X22" i="12"/>
  <c r="X23" i="12"/>
  <c r="Z23" i="12" s="1"/>
  <c r="V22" i="3"/>
  <c r="L30" i="2"/>
  <c r="AE11" i="2"/>
  <c r="K17" i="2"/>
  <c r="AE33" i="2"/>
  <c r="AE25" i="2"/>
  <c r="V13" i="2"/>
  <c r="W13" i="2" s="1"/>
  <c r="W38" i="3"/>
  <c r="U38" i="4"/>
  <c r="Y10" i="12"/>
  <c r="P17" i="4"/>
  <c r="K17" i="4"/>
  <c r="Q17" i="4"/>
  <c r="P9" i="12" s="1"/>
  <c r="J17" i="4"/>
  <c r="L17" i="4" s="1"/>
  <c r="K21" i="4"/>
  <c r="L21" i="4" s="1"/>
  <c r="Y19" i="12"/>
  <c r="K28" i="3"/>
  <c r="L28" i="3" s="1"/>
  <c r="J28" i="3"/>
  <c r="Q28" i="3"/>
  <c r="N20" i="12" s="1"/>
  <c r="P28" i="3"/>
  <c r="AC22" i="2"/>
  <c r="AB22" i="2"/>
  <c r="AD22" i="2"/>
  <c r="V12" i="2"/>
  <c r="W12" i="2" s="1"/>
  <c r="Z36" i="3"/>
  <c r="W36" i="3"/>
  <c r="V36" i="3"/>
  <c r="U36" i="3"/>
  <c r="AA36" i="3"/>
  <c r="X27" i="12"/>
  <c r="Z27" i="12" s="1"/>
  <c r="AC28" i="2"/>
  <c r="AD28" i="2" s="1"/>
  <c r="AB28" i="2"/>
  <c r="AB20" i="2"/>
  <c r="AC20" i="2" s="1"/>
  <c r="AB20" i="3"/>
  <c r="U23" i="4"/>
  <c r="R12" i="4"/>
  <c r="S12" i="4"/>
  <c r="T12" i="4" s="1"/>
  <c r="Z32" i="3"/>
  <c r="V32" i="3"/>
  <c r="W32" i="3" s="1"/>
  <c r="U32" i="3"/>
  <c r="AA32" i="3"/>
  <c r="K26" i="3"/>
  <c r="K40" i="3"/>
  <c r="L40" i="3" s="1"/>
  <c r="Z28" i="3"/>
  <c r="U28" i="3"/>
  <c r="AA28" i="3"/>
  <c r="R35" i="4"/>
  <c r="T35" i="4" s="1"/>
  <c r="S35" i="4"/>
  <c r="W23" i="3"/>
  <c r="K38" i="3"/>
  <c r="L38" i="3" s="1"/>
  <c r="L27" i="3"/>
  <c r="W28" i="2"/>
  <c r="V28" i="2"/>
  <c r="X24" i="12"/>
  <c r="Z24" i="12" s="1"/>
  <c r="Y3" i="12"/>
  <c r="O30" i="12"/>
  <c r="W30" i="3"/>
  <c r="Q34" i="4"/>
  <c r="P26" i="12" s="1"/>
  <c r="P34" i="4"/>
  <c r="J34" i="4"/>
  <c r="K34" i="4" s="1"/>
  <c r="L34" i="4" s="1"/>
  <c r="Y4" i="12"/>
  <c r="M31" i="12"/>
  <c r="M28" i="12"/>
  <c r="V15" i="3"/>
  <c r="W37" i="2"/>
  <c r="M27" i="9"/>
  <c r="AC14" i="2"/>
  <c r="AD14" i="2" s="1"/>
  <c r="AB14" i="2"/>
  <c r="AC18" i="3"/>
  <c r="AD18" i="3" s="1"/>
  <c r="AB18" i="3"/>
  <c r="AE13" i="3"/>
  <c r="L11" i="3"/>
  <c r="AE37" i="2"/>
  <c r="L13" i="4"/>
  <c r="AE19" i="3"/>
  <c r="K28" i="2"/>
  <c r="L28" i="2"/>
  <c r="K12" i="2"/>
  <c r="L12" i="2" s="1"/>
  <c r="U11" i="4"/>
  <c r="I29" i="12"/>
  <c r="X29" i="12" s="1"/>
  <c r="I17" i="12"/>
  <c r="I28" i="12"/>
  <c r="I31" i="12"/>
  <c r="X31" i="12" s="1"/>
  <c r="V15" i="2"/>
  <c r="W15" i="2" s="1"/>
  <c r="V30" i="2"/>
  <c r="AE27" i="2"/>
  <c r="AE13" i="2"/>
  <c r="L33" i="4"/>
  <c r="AB36" i="3"/>
  <c r="AC39" i="3"/>
  <c r="AD39" i="3" s="1"/>
  <c r="AB39" i="3"/>
  <c r="AB25" i="3"/>
  <c r="K24" i="3"/>
  <c r="L24" i="3" s="1"/>
  <c r="J24" i="3"/>
  <c r="Q24" i="3"/>
  <c r="N16" i="12" s="1"/>
  <c r="P24" i="3"/>
  <c r="K20" i="5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35" i="5" s="1"/>
  <c r="K36" i="5" s="1"/>
  <c r="L20" i="5"/>
  <c r="R12" i="12" s="1"/>
  <c r="Y12" i="12" s="1"/>
  <c r="Z40" i="3"/>
  <c r="AA40" i="3"/>
  <c r="U40" i="3"/>
  <c r="V40" i="3" s="1"/>
  <c r="W40" i="3" s="1"/>
  <c r="AD14" i="3"/>
  <c r="AC14" i="3"/>
  <c r="AB14" i="3"/>
  <c r="V24" i="2"/>
  <c r="W24" i="2"/>
  <c r="X21" i="12"/>
  <c r="Z21" i="12" s="1"/>
  <c r="AE19" i="2"/>
  <c r="AE15" i="2"/>
  <c r="AE17" i="2"/>
  <c r="W26" i="3"/>
  <c r="K33" i="4"/>
  <c r="U28" i="4"/>
  <c r="V34" i="3"/>
  <c r="W34" i="3" s="1"/>
  <c r="K18" i="3"/>
  <c r="L18" i="3" s="1"/>
  <c r="AB31" i="3"/>
  <c r="AC31" i="3" s="1"/>
  <c r="S36" i="4"/>
  <c r="R36" i="4"/>
  <c r="T36" i="4"/>
  <c r="L24" i="2"/>
  <c r="K24" i="2"/>
  <c r="AE40" i="2"/>
  <c r="X4" i="12"/>
  <c r="Z4" i="12" s="1"/>
  <c r="X6" i="12"/>
  <c r="X7" i="12"/>
  <c r="Z7" i="12" s="1"/>
  <c r="M35" i="9"/>
  <c r="AC12" i="2"/>
  <c r="AD12" i="2" s="1"/>
  <c r="AB12" i="2"/>
  <c r="AB40" i="3"/>
  <c r="AC40" i="3" s="1"/>
  <c r="AD40" i="3" s="1"/>
  <c r="AE31" i="2"/>
  <c r="X26" i="12" l="1"/>
  <c r="W28" i="3"/>
  <c r="X18" i="12"/>
  <c r="Z18" i="12" s="1"/>
  <c r="J20" i="9"/>
  <c r="F11" i="10" s="1"/>
  <c r="L26" i="4"/>
  <c r="T39" i="4"/>
  <c r="J27" i="9"/>
  <c r="F18" i="10" s="1"/>
  <c r="K27" i="9"/>
  <c r="G18" i="10" s="1"/>
  <c r="AE28" i="3"/>
  <c r="M20" i="12"/>
  <c r="X20" i="12" s="1"/>
  <c r="Z20" i="12" s="1"/>
  <c r="J18" i="9"/>
  <c r="F9" i="10" s="1"/>
  <c r="S31" i="4"/>
  <c r="T31" i="4" s="1"/>
  <c r="R31" i="4"/>
  <c r="AB21" i="2"/>
  <c r="S39" i="4"/>
  <c r="K40" i="9"/>
  <c r="G31" i="10" s="1"/>
  <c r="J40" i="9"/>
  <c r="F31" i="10" s="1"/>
  <c r="J35" i="9"/>
  <c r="F26" i="10" s="1"/>
  <c r="K35" i="9"/>
  <c r="G26" i="10" s="1"/>
  <c r="AC36" i="3"/>
  <c r="AD36" i="3" s="1"/>
  <c r="X28" i="12"/>
  <c r="Z28" i="12" s="1"/>
  <c r="AB19" i="3"/>
  <c r="AC19" i="3" s="1"/>
  <c r="AD20" i="2"/>
  <c r="S13" i="4"/>
  <c r="T13" i="4" s="1"/>
  <c r="S14" i="4"/>
  <c r="T14" i="4" s="1"/>
  <c r="K25" i="4"/>
  <c r="L25" i="4" s="1"/>
  <c r="AC12" i="3"/>
  <c r="AD12" i="3" s="1"/>
  <c r="AD27" i="3"/>
  <c r="AB22" i="3"/>
  <c r="AC22" i="3" s="1"/>
  <c r="AD22" i="3" s="1"/>
  <c r="M32" i="9"/>
  <c r="AB13" i="2"/>
  <c r="U25" i="4"/>
  <c r="O17" i="12"/>
  <c r="X17" i="12" s="1"/>
  <c r="Z17" i="12" s="1"/>
  <c r="AB34" i="2"/>
  <c r="K21" i="9"/>
  <c r="G12" i="10" s="1"/>
  <c r="J21" i="9"/>
  <c r="F12" i="10" s="1"/>
  <c r="Z31" i="12"/>
  <c r="M36" i="9"/>
  <c r="AC18" i="2"/>
  <c r="AB18" i="2"/>
  <c r="AD18" i="2"/>
  <c r="M26" i="9"/>
  <c r="AB29" i="2"/>
  <c r="AC29" i="2" s="1"/>
  <c r="AD29" i="2" s="1"/>
  <c r="R27" i="4"/>
  <c r="M22" i="9"/>
  <c r="AD31" i="2"/>
  <c r="AB31" i="2"/>
  <c r="AC31" i="2"/>
  <c r="AC25" i="3"/>
  <c r="AD25" i="3" s="1"/>
  <c r="M37" i="9"/>
  <c r="R38" i="4"/>
  <c r="AE16" i="3"/>
  <c r="M8" i="12"/>
  <c r="X8" i="12" s="1"/>
  <c r="Z8" i="12" s="1"/>
  <c r="AB29" i="3"/>
  <c r="Z15" i="12"/>
  <c r="S21" i="4"/>
  <c r="T21" i="4" s="1"/>
  <c r="R21" i="4"/>
  <c r="S30" i="4"/>
  <c r="T30" i="4" s="1"/>
  <c r="R30" i="4"/>
  <c r="R37" i="4"/>
  <c r="M38" i="9"/>
  <c r="AB15" i="2"/>
  <c r="AC15" i="2"/>
  <c r="AD15" i="2" s="1"/>
  <c r="AE24" i="3"/>
  <c r="M16" i="12"/>
  <c r="X16" i="12" s="1"/>
  <c r="Z16" i="12" s="1"/>
  <c r="R11" i="4"/>
  <c r="T11" i="4" s="1"/>
  <c r="S11" i="4"/>
  <c r="AB33" i="3"/>
  <c r="AC33" i="3"/>
  <c r="AD33" i="3" s="1"/>
  <c r="U17" i="4"/>
  <c r="M16" i="9" s="1"/>
  <c r="O9" i="12"/>
  <c r="X9" i="12" s="1"/>
  <c r="Z9" i="12" s="1"/>
  <c r="O18" i="12"/>
  <c r="U26" i="4"/>
  <c r="M25" i="9"/>
  <c r="AB23" i="2"/>
  <c r="R28" i="4"/>
  <c r="S28" i="4" s="1"/>
  <c r="M28" i="9"/>
  <c r="AC11" i="2"/>
  <c r="AD11" i="2" s="1"/>
  <c r="AB11" i="2"/>
  <c r="AC15" i="3"/>
  <c r="AD15" i="3" s="1"/>
  <c r="Z6" i="12"/>
  <c r="AD31" i="3"/>
  <c r="AB17" i="2"/>
  <c r="K37" i="5"/>
  <c r="K38" i="5" s="1"/>
  <c r="K39" i="5" s="1"/>
  <c r="L37" i="5"/>
  <c r="R29" i="12" s="1"/>
  <c r="AB37" i="2"/>
  <c r="AC37" i="2" s="1"/>
  <c r="AD37" i="2" s="1"/>
  <c r="R23" i="4"/>
  <c r="AC26" i="2"/>
  <c r="AB26" i="2"/>
  <c r="AD26" i="2"/>
  <c r="AB30" i="2"/>
  <c r="AC30" i="2" s="1"/>
  <c r="AD30" i="2" s="1"/>
  <c r="T20" i="4"/>
  <c r="AE38" i="2"/>
  <c r="I30" i="12"/>
  <c r="X30" i="12" s="1"/>
  <c r="Z30" i="12" s="1"/>
  <c r="AC40" i="2"/>
  <c r="AD40" i="2" s="1"/>
  <c r="AB40" i="2"/>
  <c r="M17" i="9"/>
  <c r="AB19" i="2"/>
  <c r="M39" i="9"/>
  <c r="AB27" i="2"/>
  <c r="AC27" i="2" s="1"/>
  <c r="AD27" i="2" s="1"/>
  <c r="AB13" i="3"/>
  <c r="AC13" i="3" s="1"/>
  <c r="AD13" i="3" s="1"/>
  <c r="U34" i="4"/>
  <c r="O26" i="12"/>
  <c r="V28" i="3"/>
  <c r="AC20" i="3"/>
  <c r="AD20" i="3" s="1"/>
  <c r="AC25" i="2"/>
  <c r="AD25" i="2"/>
  <c r="AB25" i="2"/>
  <c r="AB37" i="3"/>
  <c r="AD37" i="3" s="1"/>
  <c r="AC37" i="3"/>
  <c r="K26" i="4"/>
  <c r="R19" i="4"/>
  <c r="S19" i="4" s="1"/>
  <c r="T19" i="4" s="1"/>
  <c r="AC36" i="2"/>
  <c r="AD36" i="2" s="1"/>
  <c r="R22" i="4"/>
  <c r="S22" i="4" s="1"/>
  <c r="U18" i="4"/>
  <c r="O10" i="12"/>
  <c r="X10" i="12" s="1"/>
  <c r="Z10" i="12" s="1"/>
  <c r="AC21" i="3"/>
  <c r="AD21" i="3" s="1"/>
  <c r="M13" i="9"/>
  <c r="AC33" i="2"/>
  <c r="AB33" i="2"/>
  <c r="AD33" i="2"/>
  <c r="AB35" i="2"/>
  <c r="AC35" i="2" s="1"/>
  <c r="L21" i="6"/>
  <c r="U13" i="12" s="1"/>
  <c r="Y13" i="12" s="1"/>
  <c r="Z13" i="12" s="1"/>
  <c r="K21" i="6"/>
  <c r="K22" i="6" s="1"/>
  <c r="K23" i="6" s="1"/>
  <c r="K24" i="6" s="1"/>
  <c r="K25" i="6" s="1"/>
  <c r="K26" i="6" s="1"/>
  <c r="K27" i="6" s="1"/>
  <c r="K28" i="6" s="1"/>
  <c r="K29" i="6" s="1"/>
  <c r="AB30" i="3"/>
  <c r="Z11" i="12"/>
  <c r="AD19" i="2" l="1"/>
  <c r="K16" i="9"/>
  <c r="G7" i="10" s="1"/>
  <c r="L16" i="9"/>
  <c r="H7" i="10" s="1"/>
  <c r="J16" i="9"/>
  <c r="F7" i="10" s="1"/>
  <c r="T37" i="4"/>
  <c r="AD17" i="2"/>
  <c r="AD23" i="2"/>
  <c r="T38" i="4"/>
  <c r="J28" i="9"/>
  <c r="F19" i="10" s="1"/>
  <c r="K28" i="9"/>
  <c r="G19" i="10" s="1"/>
  <c r="S38" i="4"/>
  <c r="AC13" i="2"/>
  <c r="AD13" i="2" s="1"/>
  <c r="AC30" i="3"/>
  <c r="AD30" i="3" s="1"/>
  <c r="T22" i="4"/>
  <c r="J39" i="9"/>
  <c r="F30" i="10" s="1"/>
  <c r="T28" i="4"/>
  <c r="S37" i="4"/>
  <c r="S27" i="4"/>
  <c r="T27" i="4" s="1"/>
  <c r="AC34" i="2"/>
  <c r="AD34" i="2" s="1"/>
  <c r="L32" i="9"/>
  <c r="H23" i="10" s="1"/>
  <c r="K32" i="9"/>
  <c r="G23" i="10" s="1"/>
  <c r="J32" i="9"/>
  <c r="F23" i="10" s="1"/>
  <c r="AC21" i="2"/>
  <c r="AD21" i="2" s="1"/>
  <c r="K38" i="9"/>
  <c r="G29" i="10" s="1"/>
  <c r="J38" i="9"/>
  <c r="F29" i="10" s="1"/>
  <c r="T26" i="4"/>
  <c r="S26" i="4"/>
  <c r="R26" i="4"/>
  <c r="R34" i="4"/>
  <c r="AC19" i="2"/>
  <c r="M31" i="9"/>
  <c r="AB38" i="2"/>
  <c r="AC38" i="2" s="1"/>
  <c r="AD38" i="2" s="1"/>
  <c r="AC29" i="3"/>
  <c r="AD29" i="3" s="1"/>
  <c r="K37" i="9"/>
  <c r="G28" i="10" s="1"/>
  <c r="J37" i="9"/>
  <c r="F28" i="10" s="1"/>
  <c r="L35" i="9"/>
  <c r="H26" i="10" s="1"/>
  <c r="M15" i="9"/>
  <c r="AD35" i="2"/>
  <c r="J25" i="9"/>
  <c r="F16" i="10" s="1"/>
  <c r="J26" i="9"/>
  <c r="F17" i="10" s="1"/>
  <c r="AC17" i="2"/>
  <c r="J22" i="9"/>
  <c r="F13" i="10" s="1"/>
  <c r="L30" i="6"/>
  <c r="K30" i="6"/>
  <c r="K31" i="6" s="1"/>
  <c r="K32" i="6" s="1"/>
  <c r="K33" i="6" s="1"/>
  <c r="J13" i="9"/>
  <c r="F4" i="10" s="1"/>
  <c r="M33" i="9"/>
  <c r="S17" i="4"/>
  <c r="T17" i="4" s="1"/>
  <c r="R17" i="4"/>
  <c r="AD24" i="3"/>
  <c r="AC24" i="3"/>
  <c r="AB24" i="3"/>
  <c r="M23" i="9"/>
  <c r="J36" i="9"/>
  <c r="F27" i="10" s="1"/>
  <c r="AD19" i="3"/>
  <c r="AB28" i="3"/>
  <c r="AC28" i="3" s="1"/>
  <c r="AD28" i="3" s="1"/>
  <c r="M30" i="9"/>
  <c r="L17" i="9"/>
  <c r="H8" i="10" s="1"/>
  <c r="J17" i="9"/>
  <c r="F8" i="10" s="1"/>
  <c r="K17" i="9"/>
  <c r="G8" i="10" s="1"/>
  <c r="S23" i="4"/>
  <c r="T23" i="4" s="1"/>
  <c r="K40" i="5"/>
  <c r="L40" i="5"/>
  <c r="AC23" i="2"/>
  <c r="L21" i="9"/>
  <c r="H12" i="10" s="1"/>
  <c r="S25" i="4"/>
  <c r="T25" i="4" s="1"/>
  <c r="R25" i="4"/>
  <c r="L40" i="9"/>
  <c r="H31" i="10" s="1"/>
  <c r="K20" i="9"/>
  <c r="G11" i="10" s="1"/>
  <c r="R18" i="4"/>
  <c r="S18" i="4"/>
  <c r="T18" i="4" s="1"/>
  <c r="M34" i="9"/>
  <c r="AC16" i="3"/>
  <c r="AD16" i="3" s="1"/>
  <c r="AB16" i="3"/>
  <c r="M14" i="9"/>
  <c r="K18" i="9"/>
  <c r="G9" i="10" s="1"/>
  <c r="L27" i="9"/>
  <c r="H18" i="10" s="1"/>
  <c r="L20" i="9"/>
  <c r="H11" i="10" s="1"/>
  <c r="K30" i="9" l="1"/>
  <c r="G21" i="10" s="1"/>
  <c r="J30" i="9"/>
  <c r="F21" i="10" s="1"/>
  <c r="J33" i="9"/>
  <c r="F24" i="10" s="1"/>
  <c r="S34" i="4"/>
  <c r="T34" i="4" s="1"/>
  <c r="L28" i="9"/>
  <c r="H19" i="10" s="1"/>
  <c r="K23" i="9"/>
  <c r="G14" i="10" s="1"/>
  <c r="J23" i="9"/>
  <c r="F14" i="10" s="1"/>
  <c r="K13" i="9"/>
  <c r="G4" i="10" s="1"/>
  <c r="K22" i="9"/>
  <c r="K39" i="9"/>
  <c r="G30" i="10" s="1"/>
  <c r="K14" i="9"/>
  <c r="G5" i="10" s="1"/>
  <c r="L14" i="9"/>
  <c r="H5" i="10" s="1"/>
  <c r="J14" i="9"/>
  <c r="F5" i="10" s="1"/>
  <c r="K34" i="6"/>
  <c r="K35" i="6" s="1"/>
  <c r="K36" i="6" s="1"/>
  <c r="L34" i="6"/>
  <c r="K26" i="9"/>
  <c r="G17" i="10" s="1"/>
  <c r="J15" i="9"/>
  <c r="F6" i="10" s="1"/>
  <c r="U22" i="12"/>
  <c r="Y22" i="12" s="1"/>
  <c r="Z22" i="12" s="1"/>
  <c r="M29" i="9"/>
  <c r="L26" i="9"/>
  <c r="H17" i="10" s="1"/>
  <c r="L37" i="9"/>
  <c r="H28" i="10" s="1"/>
  <c r="J31" i="9"/>
  <c r="F22" i="10" s="1"/>
  <c r="L38" i="9"/>
  <c r="H29" i="10" s="1"/>
  <c r="J34" i="9"/>
  <c r="F25" i="10" s="1"/>
  <c r="K34" i="9"/>
  <c r="G25" i="10" s="1"/>
  <c r="K36" i="9"/>
  <c r="L18" i="9"/>
  <c r="H9" i="10" s="1"/>
  <c r="K25" i="9"/>
  <c r="G16" i="10" s="1"/>
  <c r="K31" i="9" l="1"/>
  <c r="G22" i="10" s="1"/>
  <c r="L25" i="9"/>
  <c r="H16" i="10" s="1"/>
  <c r="U26" i="12"/>
  <c r="Y26" i="12" s="1"/>
  <c r="Z26" i="12" s="1"/>
  <c r="M24" i="9"/>
  <c r="K33" i="9"/>
  <c r="G24" i="10" s="1"/>
  <c r="L37" i="6"/>
  <c r="K37" i="6"/>
  <c r="K38" i="6" s="1"/>
  <c r="K39" i="6" s="1"/>
  <c r="K40" i="6" s="1"/>
  <c r="G13" i="10"/>
  <c r="L22" i="9"/>
  <c r="H13" i="10" s="1"/>
  <c r="L13" i="9"/>
  <c r="H4" i="10" s="1"/>
  <c r="L30" i="9"/>
  <c r="H21" i="10" s="1"/>
  <c r="J29" i="9"/>
  <c r="F20" i="10" s="1"/>
  <c r="L39" i="9"/>
  <c r="H30" i="10" s="1"/>
  <c r="L34" i="9"/>
  <c r="H25" i="10" s="1"/>
  <c r="L23" i="9"/>
  <c r="H14" i="10" s="1"/>
  <c r="G27" i="10"/>
  <c r="L36" i="9"/>
  <c r="H27" i="10" s="1"/>
  <c r="L31" i="9"/>
  <c r="H22" i="10" s="1"/>
  <c r="K15" i="9"/>
  <c r="G6" i="10" s="1"/>
  <c r="K29" i="9" l="1"/>
  <c r="J24" i="9"/>
  <c r="F15" i="10" s="1"/>
  <c r="L15" i="9"/>
  <c r="H6" i="10" s="1"/>
  <c r="U29" i="12"/>
  <c r="Y29" i="12" s="1"/>
  <c r="Z29" i="12" s="1"/>
  <c r="M19" i="9"/>
  <c r="L33" i="9"/>
  <c r="H24" i="10" s="1"/>
  <c r="J19" i="9" l="1"/>
  <c r="F10" i="10" s="1"/>
  <c r="K19" i="9"/>
  <c r="G10" i="10" s="1"/>
  <c r="K24" i="9"/>
  <c r="G15" i="10" s="1"/>
  <c r="G20" i="10"/>
  <c r="L29" i="9"/>
  <c r="H20" i="10" s="1"/>
  <c r="L24" i="9" l="1"/>
  <c r="H15" i="10" s="1"/>
  <c r="L19" i="9"/>
  <c r="H10" i="10" s="1"/>
</calcChain>
</file>

<file path=xl/sharedStrings.xml><?xml version="1.0" encoding="utf-8"?>
<sst xmlns="http://schemas.openxmlformats.org/spreadsheetml/2006/main" count="659" uniqueCount="171">
  <si>
    <t>Стартова відомість  «Велике Жіноче Ралі» 8 березня  2012 р.  Київ</t>
  </si>
  <si>
    <t>ID number</t>
  </si>
  <si>
    <t>Satrt N</t>
  </si>
  <si>
    <t>First Pilot</t>
  </si>
  <si>
    <t>License</t>
  </si>
  <si>
    <t>Sec Pilot</t>
  </si>
  <si>
    <t>Car model</t>
  </si>
  <si>
    <t>Engine</t>
  </si>
  <si>
    <t>Race CLASS</t>
  </si>
  <si>
    <t>Савченко-Шагінян Тетяна</t>
  </si>
  <si>
    <t xml:space="preserve">Єпіфанова Ганна </t>
  </si>
  <si>
    <t>Subaru XV-2.0</t>
  </si>
  <si>
    <t>N3</t>
  </si>
  <si>
    <t>Шеповалова Леся</t>
  </si>
  <si>
    <t>Панченко Ліза</t>
  </si>
  <si>
    <t>ТойотаСелика</t>
  </si>
  <si>
    <t>N2</t>
  </si>
  <si>
    <t>Мигліс Анна</t>
  </si>
  <si>
    <t xml:space="preserve">Нестеренко Анастасія </t>
  </si>
  <si>
    <t>Mitsubishi Lancer-2.0</t>
  </si>
  <si>
    <t>Британ Iрина</t>
  </si>
  <si>
    <t>Павлик Iрина</t>
  </si>
  <si>
    <t>Seat Ibiza</t>
  </si>
  <si>
    <t>1,8 T</t>
  </si>
  <si>
    <t>Ларіон Олеся</t>
  </si>
  <si>
    <t>Резанко Ольга</t>
  </si>
  <si>
    <t>Volkswagen Polo _ 1,4</t>
  </si>
  <si>
    <t>N1</t>
  </si>
  <si>
    <t>Терехова Валерія</t>
  </si>
  <si>
    <t>Дар'я Дехтяренко</t>
  </si>
  <si>
    <t>Fiat Panda</t>
  </si>
  <si>
    <t>Слесаренко Ніна</t>
  </si>
  <si>
    <t>Басіна Ірина</t>
  </si>
  <si>
    <t>Suzuki new sx4 1.6</t>
  </si>
  <si>
    <t>Шульга Ганна</t>
  </si>
  <si>
    <t>Івершень Тетяна</t>
  </si>
  <si>
    <t>Mini Cooper</t>
  </si>
  <si>
    <t>1,5Т</t>
  </si>
  <si>
    <t>Федіна Наталія</t>
  </si>
  <si>
    <t>Когут  Анна</t>
  </si>
  <si>
    <t>Subaru Forester</t>
  </si>
  <si>
    <t>Кускова Крістіна</t>
  </si>
  <si>
    <t xml:space="preserve">Таня Фортуна </t>
  </si>
  <si>
    <t>МіцубісіЛансер</t>
  </si>
  <si>
    <t>Ковальчук Юлія</t>
  </si>
  <si>
    <t>Ільїна Дар'я</t>
  </si>
  <si>
    <t xml:space="preserve">Smart </t>
  </si>
  <si>
    <t>Головач Олександра</t>
  </si>
  <si>
    <t>Соболевская Светлана</t>
  </si>
  <si>
    <t>ВАЗ 2109</t>
  </si>
  <si>
    <t>Гриценко Юлія</t>
  </si>
  <si>
    <t xml:space="preserve">Кравець Яна </t>
  </si>
  <si>
    <t>Honda civic</t>
  </si>
  <si>
    <t>Кібалко Ірина</t>
  </si>
  <si>
    <t>Павлюк Ксенія</t>
  </si>
  <si>
    <t>Nissan Juke</t>
  </si>
  <si>
    <t>Адамова Анна</t>
  </si>
  <si>
    <t>Долгер Марина</t>
  </si>
  <si>
    <t xml:space="preserve">Citroen C-4   </t>
  </si>
  <si>
    <t>Міщенко Олександра</t>
  </si>
  <si>
    <t>Яценко Оксана</t>
  </si>
  <si>
    <t>Ford Fiesta</t>
  </si>
  <si>
    <t>1,0Т</t>
  </si>
  <si>
    <t>Бортяна Любов</t>
  </si>
  <si>
    <t>Павлюк Анжеліка</t>
  </si>
  <si>
    <t xml:space="preserve">Даценко Олеся </t>
  </si>
  <si>
    <t>Марченко Світлана</t>
  </si>
  <si>
    <t>Ауді</t>
  </si>
  <si>
    <t>Пономаренко Олеся</t>
  </si>
  <si>
    <t>Ходацька Оксана</t>
  </si>
  <si>
    <t xml:space="preserve">Citroen C-3 </t>
  </si>
  <si>
    <t>Міхася</t>
  </si>
  <si>
    <t xml:space="preserve">Дмитрієва Олена </t>
  </si>
  <si>
    <t>Kia Soul</t>
  </si>
  <si>
    <t>Грачова Вікторія</t>
  </si>
  <si>
    <t>Барна Анна</t>
  </si>
  <si>
    <t>Mercedes</t>
  </si>
  <si>
    <t>Валуйська Анна</t>
  </si>
  <si>
    <t>Ladushka</t>
  </si>
  <si>
    <t>Бондар Марія</t>
  </si>
  <si>
    <t>Кудріна Олена</t>
  </si>
  <si>
    <t>Сінані Юлія</t>
  </si>
  <si>
    <t>Кабалик Анна</t>
  </si>
  <si>
    <t>Альфа ромео</t>
  </si>
  <si>
    <t>Pro-Raketa</t>
  </si>
  <si>
    <t>Atris</t>
  </si>
  <si>
    <t>BMW</t>
  </si>
  <si>
    <t>Яровенко Аріна</t>
  </si>
  <si>
    <t>Грошевая Юлія</t>
  </si>
  <si>
    <t>Ниссан Кашкай</t>
  </si>
  <si>
    <t>Сіроклин Каріна</t>
  </si>
  <si>
    <t>Данилова Ольга</t>
  </si>
  <si>
    <t>Рэно Дастер</t>
  </si>
  <si>
    <t>Відьмаченко Ганна</t>
  </si>
  <si>
    <t>Главацька Аліна</t>
  </si>
  <si>
    <t>Нюндай гэц</t>
  </si>
  <si>
    <t>МАРГО</t>
  </si>
  <si>
    <t>Ахмедова Ірина</t>
  </si>
  <si>
    <t>Ситроэн</t>
  </si>
  <si>
    <t>Головний Хронометрист Сергій Гродзицький 02.29.003.12 Київ</t>
  </si>
  <si>
    <t>Rally mode</t>
  </si>
  <si>
    <t>BKB stop-point</t>
  </si>
  <si>
    <t>START</t>
  </si>
  <si>
    <t>FIN</t>
  </si>
  <si>
    <t>delta REAL</t>
  </si>
  <si>
    <t>BKB FIN</t>
  </si>
  <si>
    <t>delta BKB</t>
  </si>
  <si>
    <t>Penal : Rally+BKB</t>
  </si>
  <si>
    <t>Start N</t>
  </si>
  <si>
    <t>hh</t>
  </si>
  <si>
    <t>mm</t>
  </si>
  <si>
    <t>sec</t>
  </si>
  <si>
    <t>sec glob OUT</t>
  </si>
  <si>
    <t>sec glob IN</t>
  </si>
  <si>
    <t>sec REAL</t>
  </si>
  <si>
    <t>Penal RANSHE</t>
  </si>
  <si>
    <t>Penal POZJE</t>
  </si>
  <si>
    <t>sec glob</t>
  </si>
  <si>
    <t>Penal : Rally</t>
  </si>
  <si>
    <t>Slalom</t>
  </si>
  <si>
    <t>PENAL</t>
  </si>
  <si>
    <t>NE proezd</t>
  </si>
  <si>
    <t>MAX t</t>
  </si>
  <si>
    <t>time</t>
  </si>
  <si>
    <t>false START</t>
  </si>
  <si>
    <t>fishka</t>
  </si>
  <si>
    <t>baza</t>
  </si>
  <si>
    <t>fact</t>
  </si>
  <si>
    <t>sec result</t>
  </si>
  <si>
    <t>Fire BOARD</t>
  </si>
  <si>
    <t>HIT num</t>
  </si>
  <si>
    <t>secs - hit</t>
  </si>
  <si>
    <t>GS RT</t>
  </si>
  <si>
    <t xml:space="preserve"> </t>
  </si>
  <si>
    <t>Ст №</t>
  </si>
  <si>
    <t>1-й пилот</t>
  </si>
  <si>
    <t>2-й пилот</t>
  </si>
  <si>
    <t>машина</t>
  </si>
  <si>
    <t>класс</t>
  </si>
  <si>
    <t>чч</t>
  </si>
  <si>
    <t>мм</t>
  </si>
  <si>
    <t>сек</t>
  </si>
  <si>
    <t>абсол</t>
  </si>
  <si>
    <t>NOT USE</t>
  </si>
  <si>
    <t>39 min</t>
  </si>
  <si>
    <t>50 min</t>
  </si>
  <si>
    <t>20 min</t>
  </si>
  <si>
    <t>30 min</t>
  </si>
  <si>
    <t>40 min</t>
  </si>
  <si>
    <t>koeff RANSHE</t>
  </si>
  <si>
    <t>koeff POZJE</t>
  </si>
  <si>
    <t>Фінальна класіфікація «Велике Жіноче Ралі» 8 березня  2019 р.  Київ</t>
  </si>
  <si>
    <t>КВ0-КВ1</t>
  </si>
  <si>
    <t>ВКВ</t>
  </si>
  <si>
    <t>КВ1-КВ2</t>
  </si>
  <si>
    <t>КВ2-КВ3</t>
  </si>
  <si>
    <t>slalom1</t>
  </si>
  <si>
    <t>Carting</t>
  </si>
  <si>
    <t>slalom2</t>
  </si>
  <si>
    <t>slalom3</t>
  </si>
  <si>
    <t>FINAL RESULT</t>
  </si>
  <si>
    <t>N</t>
  </si>
  <si>
    <t>Clear time</t>
  </si>
  <si>
    <t>Result (+ Penals)</t>
  </si>
  <si>
    <t>Result</t>
  </si>
  <si>
    <t>Total city</t>
  </si>
  <si>
    <t>Total SD</t>
  </si>
  <si>
    <t>TOTAL SEC RESULT</t>
  </si>
  <si>
    <t>Class Race</t>
  </si>
  <si>
    <t>Absolut Place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</si>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</sst>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0_ ;[Red]\-#,##0.00\ "/>
    <numFmt numFmtId="166" formatCode="0_ ;[Red]\-0\ "/>
    <numFmt numFmtId="167" formatCode="0.00_ ;[Red]\-0.00\ "/>
    <numFmt numFmtId="168" formatCode="0.0_ ;[Red]\-0.0\ "/>
    <numFmt numFmtId="169" formatCode="0.00000_ ;[Red]\-0.00000\ "/>
  </numFmts>
  <fonts count="13">
    <font>
      <sz val="11"/>
      <color rgb="FF000000"/>
      <name val="Calibri"/>
    </font>
    <font>
      <b/>
      <sz val="8"/>
      <name val="Arial"/>
    </font>
    <font>
      <sz val="8"/>
      <name val="Arial"/>
    </font>
    <font>
      <sz val="8"/>
      <color rgb="FF000000"/>
      <name val="Arial"/>
    </font>
    <font>
      <sz val="8"/>
      <name val="Arimo"/>
    </font>
    <font>
      <b/>
      <sz val="8"/>
      <color rgb="FF000000"/>
      <name val="Arial"/>
    </font>
    <font>
      <sz val="8"/>
      <color rgb="FFFF0000"/>
      <name val="Arial"/>
    </font>
    <font>
      <b/>
      <sz val="11"/>
      <color rgb="FF000000"/>
      <name val="Calibri"/>
    </font>
    <font>
      <b/>
      <sz val="1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name val="Calibri"/>
    </font>
    <font>
      <b/>
      <sz val="8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00CCFF"/>
        <bgColor rgb="FF00CCFF"/>
      </patternFill>
    </fill>
    <fill>
      <patternFill patternType="solid">
        <fgColor rgb="FFFFFF00"/>
        <bgColor rgb="FFFFFF00"/>
      </patternFill>
    </fill>
    <fill>
      <patternFill patternType="solid">
        <fgColor rgb="FFFFCC00"/>
        <bgColor rgb="FFFFCC00"/>
      </patternFill>
    </fill>
    <fill>
      <patternFill patternType="solid">
        <fgColor rgb="FFC0C0C0"/>
        <bgColor rgb="FFC0C0C0"/>
      </patternFill>
    </fill>
    <fill>
      <patternFill patternType="solid">
        <fgColor rgb="FFFF99CC"/>
        <bgColor rgb="FFFF99CC"/>
      </patternFill>
    </fill>
    <fill>
      <patternFill patternType="solid">
        <fgColor rgb="FFFF0000"/>
        <bgColor rgb="FFFF0000"/>
      </patternFill>
    </fill>
    <fill>
      <patternFill patternType="solid">
        <fgColor rgb="FFA5A5A5"/>
        <bgColor rgb="FFA5A5A5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20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/>
    <xf numFmtId="0" fontId="3" fillId="3" borderId="3" xfId="0" applyFont="1" applyFill="1" applyBorder="1" applyAlignment="1"/>
    <xf numFmtId="0" fontId="5" fillId="0" borderId="1" xfId="0" applyFont="1" applyBorder="1" applyAlignment="1">
      <alignment horizontal="left" shrinkToFit="1"/>
    </xf>
    <xf numFmtId="0" fontId="5" fillId="0" borderId="1" xfId="0" applyFont="1" applyBorder="1" applyAlignment="1">
      <alignment shrinkToFit="1"/>
    </xf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166" fontId="3" fillId="4" borderId="1" xfId="0" applyNumberFormat="1" applyFont="1" applyFill="1" applyBorder="1" applyAlignment="1"/>
    <xf numFmtId="167" fontId="3" fillId="4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7" fontId="3" fillId="3" borderId="1" xfId="0" applyNumberFormat="1" applyFont="1" applyFill="1" applyBorder="1" applyAlignment="1"/>
    <xf numFmtId="166" fontId="3" fillId="0" borderId="1" xfId="0" applyNumberFormat="1" applyFont="1" applyBorder="1" applyAlignment="1"/>
    <xf numFmtId="167" fontId="3" fillId="0" borderId="1" xfId="0" applyNumberFormat="1" applyFont="1" applyBorder="1" applyAlignment="1"/>
    <xf numFmtId="1" fontId="3" fillId="0" borderId="1" xfId="0" applyNumberFormat="1" applyFont="1" applyBorder="1" applyAlignment="1"/>
    <xf numFmtId="167" fontId="3" fillId="5" borderId="1" xfId="0" applyNumberFormat="1" applyFont="1" applyFill="1" applyBorder="1" applyAlignment="1"/>
    <xf numFmtId="166" fontId="6" fillId="4" borderId="1" xfId="0" applyNumberFormat="1" applyFont="1" applyFill="1" applyBorder="1" applyAlignment="1"/>
    <xf numFmtId="0" fontId="6" fillId="0" borderId="1" xfId="0" applyFont="1" applyBorder="1" applyAlignment="1"/>
    <xf numFmtId="167" fontId="6" fillId="4" borderId="1" xfId="0" applyNumberFormat="1" applyFont="1" applyFill="1" applyBorder="1" applyAlignment="1"/>
    <xf numFmtId="166" fontId="6" fillId="3" borderId="1" xfId="0" applyNumberFormat="1" applyFont="1" applyFill="1" applyBorder="1" applyAlignment="1"/>
    <xf numFmtId="167" fontId="6" fillId="3" borderId="1" xfId="0" applyNumberFormat="1" applyFont="1" applyFill="1" applyBorder="1" applyAlignment="1"/>
    <xf numFmtId="166" fontId="6" fillId="0" borderId="1" xfId="0" applyNumberFormat="1" applyFont="1" applyBorder="1" applyAlignment="1"/>
    <xf numFmtId="167" fontId="6" fillId="0" borderId="1" xfId="0" applyNumberFormat="1" applyFont="1" applyBorder="1" applyAlignment="1"/>
    <xf numFmtId="1" fontId="6" fillId="0" borderId="1" xfId="0" applyNumberFormat="1" applyFont="1" applyBorder="1" applyAlignment="1"/>
    <xf numFmtId="167" fontId="6" fillId="5" borderId="1" xfId="0" applyNumberFormat="1" applyFont="1" applyFill="1" applyBorder="1" applyAlignment="1"/>
    <xf numFmtId="0" fontId="3" fillId="6" borderId="3" xfId="0" applyFont="1" applyFill="1" applyBorder="1" applyAlignment="1"/>
    <xf numFmtId="0" fontId="5" fillId="7" borderId="1" xfId="0" applyFont="1" applyFill="1" applyBorder="1" applyAlignment="1">
      <alignment horizontal="left"/>
    </xf>
    <xf numFmtId="167" fontId="7" fillId="0" borderId="1" xfId="0" applyNumberFormat="1" applyFont="1" applyBorder="1" applyAlignment="1"/>
    <xf numFmtId="2" fontId="0" fillId="7" borderId="1" xfId="0" applyNumberFormat="1" applyFont="1" applyFill="1" applyBorder="1" applyAlignment="1"/>
    <xf numFmtId="0" fontId="7" fillId="0" borderId="1" xfId="0" applyFont="1" applyBorder="1" applyAlignment="1"/>
    <xf numFmtId="1" fontId="3" fillId="3" borderId="1" xfId="0" applyNumberFormat="1" applyFont="1" applyFill="1" applyBorder="1" applyAlignment="1"/>
    <xf numFmtId="2" fontId="3" fillId="0" borderId="1" xfId="0" applyNumberFormat="1" applyFont="1" applyBorder="1" applyAlignment="1"/>
    <xf numFmtId="0" fontId="3" fillId="7" borderId="1" xfId="0" applyFont="1" applyFill="1" applyBorder="1" applyAlignment="1"/>
    <xf numFmtId="167" fontId="3" fillId="7" borderId="1" xfId="0" applyNumberFormat="1" applyFont="1" applyFill="1" applyBorder="1" applyAlignment="1"/>
    <xf numFmtId="166" fontId="3" fillId="7" borderId="1" xfId="0" applyNumberFormat="1" applyFont="1" applyFill="1" applyBorder="1" applyAlignment="1"/>
    <xf numFmtId="1" fontId="3" fillId="7" borderId="1" xfId="0" applyNumberFormat="1" applyFont="1" applyFill="1" applyBorder="1" applyAlignment="1"/>
    <xf numFmtId="2" fontId="3" fillId="7" borderId="1" xfId="0" applyNumberFormat="1" applyFont="1" applyFill="1" applyBorder="1" applyAlignment="1"/>
    <xf numFmtId="0" fontId="3" fillId="4" borderId="3" xfId="0" applyFont="1" applyFill="1" applyBorder="1" applyAlignment="1"/>
    <xf numFmtId="0" fontId="0" fillId="4" borderId="3" xfId="0" applyFont="1" applyFill="1" applyBorder="1" applyAlignment="1"/>
    <xf numFmtId="0" fontId="0" fillId="2" borderId="3" xfId="0" applyFont="1" applyFill="1" applyBorder="1" applyAlignment="1"/>
    <xf numFmtId="2" fontId="0" fillId="0" borderId="0" xfId="0" applyNumberFormat="1" applyFont="1" applyAlignment="1"/>
    <xf numFmtId="0" fontId="8" fillId="0" borderId="1" xfId="0" applyFont="1" applyBorder="1" applyAlignment="1">
      <alignment vertical="top" wrapText="1"/>
    </xf>
    <xf numFmtId="0" fontId="0" fillId="0" borderId="1" xfId="0" applyFont="1" applyBorder="1" applyAlignment="1"/>
    <xf numFmtId="0" fontId="3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top" wrapText="1"/>
    </xf>
    <xf numFmtId="164" fontId="3" fillId="7" borderId="1" xfId="0" applyNumberFormat="1" applyFont="1" applyFill="1" applyBorder="1" applyAlignment="1">
      <alignment horizontal="right" vertical="top" wrapText="1"/>
    </xf>
    <xf numFmtId="0" fontId="3" fillId="7" borderId="1" xfId="0" applyFont="1" applyFill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168" fontId="3" fillId="7" borderId="1" xfId="0" applyNumberFormat="1" applyFont="1" applyFill="1" applyBorder="1" applyAlignment="1"/>
    <xf numFmtId="0" fontId="9" fillId="0" borderId="0" xfId="0" applyFont="1" applyAlignment="1"/>
    <xf numFmtId="164" fontId="3" fillId="0" borderId="1" xfId="0" applyNumberFormat="1" applyFont="1" applyBorder="1" applyAlignment="1">
      <alignment horizontal="right" vertical="top" wrapText="1"/>
    </xf>
    <xf numFmtId="166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/>
    <xf numFmtId="166" fontId="3" fillId="0" borderId="0" xfId="0" applyNumberFormat="1" applyFont="1" applyAlignment="1"/>
    <xf numFmtId="166" fontId="3" fillId="7" borderId="3" xfId="0" applyNumberFormat="1" applyFont="1" applyFill="1" applyBorder="1" applyAlignment="1"/>
    <xf numFmtId="0" fontId="0" fillId="7" borderId="3" xfId="0" applyFont="1" applyFill="1" applyBorder="1" applyAlignment="1"/>
    <xf numFmtId="0" fontId="10" fillId="5" borderId="1" xfId="0" applyFont="1" applyFill="1" applyBorder="1" applyAlignment="1"/>
    <xf numFmtId="0" fontId="0" fillId="5" borderId="3" xfId="0" applyFont="1" applyFill="1" applyBorder="1" applyAlignment="1"/>
    <xf numFmtId="0" fontId="9" fillId="7" borderId="1" xfId="0" applyFont="1" applyFill="1" applyBorder="1" applyAlignment="1"/>
    <xf numFmtId="0" fontId="10" fillId="7" borderId="1" xfId="0" applyFont="1" applyFill="1" applyBorder="1" applyAlignment="1">
      <alignment horizontal="center"/>
    </xf>
    <xf numFmtId="166" fontId="9" fillId="7" borderId="1" xfId="0" applyNumberFormat="1" applyFont="1" applyFill="1" applyBorder="1" applyAlignment="1"/>
    <xf numFmtId="168" fontId="9" fillId="7" borderId="1" xfId="0" applyNumberFormat="1" applyFont="1" applyFill="1" applyBorder="1" applyAlignment="1"/>
    <xf numFmtId="0" fontId="10" fillId="7" borderId="1" xfId="0" applyFont="1" applyFill="1" applyBorder="1" applyAlignment="1"/>
    <xf numFmtId="0" fontId="9" fillId="0" borderId="1" xfId="0" applyFont="1" applyBorder="1" applyAlignment="1"/>
    <xf numFmtId="0" fontId="10" fillId="0" borderId="1" xfId="0" applyFont="1" applyBorder="1" applyAlignment="1">
      <alignment horizontal="center"/>
    </xf>
    <xf numFmtId="166" fontId="9" fillId="0" borderId="1" xfId="0" applyNumberFormat="1" applyFont="1" applyBorder="1" applyAlignment="1"/>
    <xf numFmtId="168" fontId="9" fillId="0" borderId="1" xfId="0" applyNumberFormat="1" applyFont="1" applyBorder="1" applyAlignment="1"/>
    <xf numFmtId="0" fontId="10" fillId="0" borderId="1" xfId="0" applyFont="1" applyBorder="1" applyAlignment="1"/>
    <xf numFmtId="0" fontId="7" fillId="0" borderId="0" xfId="0" applyFont="1" applyAlignment="1"/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/>
    <xf numFmtId="167" fontId="9" fillId="7" borderId="3" xfId="0" applyNumberFormat="1" applyFont="1" applyFill="1" applyBorder="1" applyAlignment="1"/>
    <xf numFmtId="169" fontId="9" fillId="0" borderId="0" xfId="0" applyNumberFormat="1" applyFont="1" applyAlignment="1"/>
    <xf numFmtId="0" fontId="7" fillId="0" borderId="0" xfId="0" applyFont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7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1" fillId="0" borderId="6" xfId="0" applyFont="1" applyBorder="1"/>
    <xf numFmtId="0" fontId="7" fillId="0" borderId="2" xfId="0" applyFont="1" applyBorder="1" applyAlignment="1">
      <alignment horizontal="center" vertical="center"/>
    </xf>
    <xf numFmtId="0" fontId="11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opLeftCell="B1" workbookViewId="0"/>
  </sheetViews>
  <sheetFormatPr defaultColWidth="14.453125" defaultRowHeight="15" customHeight="1"/>
  <cols>
    <col min="1" max="1" width="8.453125" hidden="1" customWidth="1"/>
    <col min="2" max="2" width="4.08984375" customWidth="1"/>
    <col min="3" max="3" width="23.453125" customWidth="1"/>
    <col min="4" max="4" width="7.7265625" customWidth="1"/>
    <col min="5" max="5" width="18.453125" customWidth="1"/>
    <col min="6" max="6" width="8.453125" customWidth="1"/>
    <col min="7" max="7" width="15" customWidth="1"/>
    <col min="8" max="8" width="7.08984375" customWidth="1"/>
    <col min="9" max="9" width="7.54296875" customWidth="1"/>
    <col min="10" max="10" width="4.26953125" customWidth="1"/>
    <col min="11" max="11" width="8.7265625" customWidth="1"/>
  </cols>
  <sheetData>
    <row r="1" spans="1:11" ht="14.5">
      <c r="H1" s="1"/>
    </row>
    <row r="2" spans="1:11" ht="14.5">
      <c r="H2" s="1"/>
    </row>
    <row r="3" spans="1:11" ht="14.5">
      <c r="H3" s="1"/>
    </row>
    <row r="4" spans="1:11" ht="14.5">
      <c r="H4" s="1"/>
    </row>
    <row r="5" spans="1:11" ht="14.5">
      <c r="H5" s="1"/>
    </row>
    <row r="6" spans="1:11" ht="14.5">
      <c r="H6" s="1"/>
    </row>
    <row r="7" spans="1:11" ht="14.5">
      <c r="H7" s="1"/>
    </row>
    <row r="8" spans="1:11" ht="14.5">
      <c r="A8" s="2"/>
      <c r="B8" s="2"/>
      <c r="C8" s="2"/>
      <c r="D8" s="2"/>
      <c r="E8" s="2"/>
      <c r="F8" s="2"/>
      <c r="G8" s="2"/>
      <c r="H8" s="1"/>
      <c r="I8" s="2"/>
    </row>
    <row r="9" spans="1:11" ht="14.5">
      <c r="A9" s="2"/>
      <c r="B9" s="2"/>
      <c r="C9" s="2" t="s">
        <v>0</v>
      </c>
      <c r="D9" s="2"/>
      <c r="E9" s="2"/>
      <c r="F9" s="2"/>
      <c r="G9" s="2"/>
      <c r="H9" s="1"/>
      <c r="I9" s="2"/>
      <c r="J9" s="2"/>
      <c r="K9" s="2"/>
    </row>
    <row r="10" spans="1:11" ht="22.5" customHeight="1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4</v>
      </c>
      <c r="G10" s="3" t="s">
        <v>6</v>
      </c>
      <c r="H10" s="4" t="s">
        <v>7</v>
      </c>
      <c r="I10" s="3" t="s">
        <v>8</v>
      </c>
      <c r="J10" s="3"/>
      <c r="K10" s="3"/>
    </row>
    <row r="11" spans="1:11" ht="12" customHeight="1">
      <c r="A11" s="3"/>
      <c r="B11" s="5">
        <v>1</v>
      </c>
      <c r="C11" s="5" t="s">
        <v>9</v>
      </c>
      <c r="D11" s="5"/>
      <c r="E11" s="6" t="s">
        <v>10</v>
      </c>
      <c r="F11" s="5"/>
      <c r="G11" s="6" t="s">
        <v>11</v>
      </c>
      <c r="H11" s="7">
        <v>2</v>
      </c>
      <c r="I11" s="8" t="s">
        <v>12</v>
      </c>
      <c r="J11" s="8"/>
      <c r="K11" s="9">
        <v>12.15</v>
      </c>
    </row>
    <row r="12" spans="1:11" ht="12" customHeight="1">
      <c r="A12" s="3"/>
      <c r="B12" s="10">
        <v>6</v>
      </c>
      <c r="C12" s="10" t="s">
        <v>13</v>
      </c>
      <c r="D12" s="11"/>
      <c r="E12" s="10" t="s">
        <v>14</v>
      </c>
      <c r="F12" s="11"/>
      <c r="G12" s="6" t="s">
        <v>15</v>
      </c>
      <c r="H12" s="7">
        <v>1.6</v>
      </c>
      <c r="I12" s="8" t="s">
        <v>16</v>
      </c>
      <c r="J12" s="3"/>
      <c r="K12" s="9">
        <v>12.16</v>
      </c>
    </row>
    <row r="13" spans="1:11" ht="12" customHeight="1">
      <c r="A13" s="12">
        <v>110409701</v>
      </c>
      <c r="B13" s="5">
        <v>7</v>
      </c>
      <c r="C13" s="10" t="s">
        <v>17</v>
      </c>
      <c r="D13" s="10"/>
      <c r="E13" s="10" t="s">
        <v>18</v>
      </c>
      <c r="F13" s="10"/>
      <c r="G13" s="10" t="s">
        <v>19</v>
      </c>
      <c r="H13" s="7">
        <v>2</v>
      </c>
      <c r="I13" s="8" t="s">
        <v>12</v>
      </c>
      <c r="J13" s="8"/>
      <c r="K13" s="9">
        <v>12.17</v>
      </c>
    </row>
    <row r="14" spans="1:11" ht="12" customHeight="1">
      <c r="A14" s="12"/>
      <c r="B14" s="6">
        <v>8</v>
      </c>
      <c r="C14" s="10" t="s">
        <v>20</v>
      </c>
      <c r="D14" s="10"/>
      <c r="E14" s="10" t="s">
        <v>21</v>
      </c>
      <c r="F14" s="10"/>
      <c r="G14" s="10" t="s">
        <v>22</v>
      </c>
      <c r="H14" s="13" t="s">
        <v>23</v>
      </c>
      <c r="I14" s="8" t="s">
        <v>12</v>
      </c>
      <c r="J14" s="8"/>
      <c r="K14" s="9">
        <v>12.18</v>
      </c>
    </row>
    <row r="15" spans="1:11" ht="12" customHeight="1">
      <c r="A15" s="12">
        <v>110409702</v>
      </c>
      <c r="B15" s="6">
        <v>11</v>
      </c>
      <c r="C15" s="10" t="s">
        <v>24</v>
      </c>
      <c r="D15" s="10"/>
      <c r="E15" s="10" t="s">
        <v>25</v>
      </c>
      <c r="F15" s="10"/>
      <c r="G15" s="10" t="s">
        <v>26</v>
      </c>
      <c r="H15" s="14">
        <v>1.4</v>
      </c>
      <c r="I15" s="8" t="s">
        <v>27</v>
      </c>
      <c r="J15" s="8"/>
      <c r="K15" s="9">
        <v>12.19</v>
      </c>
    </row>
    <row r="16" spans="1:11" ht="12" customHeight="1">
      <c r="A16" s="12">
        <v>110409703</v>
      </c>
      <c r="B16" s="15">
        <v>12</v>
      </c>
      <c r="C16" s="6" t="s">
        <v>28</v>
      </c>
      <c r="D16" s="10"/>
      <c r="E16" s="10" t="s">
        <v>29</v>
      </c>
      <c r="F16" s="10"/>
      <c r="G16" s="6" t="s">
        <v>30</v>
      </c>
      <c r="H16" s="13">
        <v>1.2</v>
      </c>
      <c r="I16" s="8" t="s">
        <v>27</v>
      </c>
      <c r="J16" s="8"/>
      <c r="K16" s="9">
        <v>12.200000000000001</v>
      </c>
    </row>
    <row r="17" spans="1:11" ht="12" customHeight="1">
      <c r="A17" s="12">
        <v>110409704</v>
      </c>
      <c r="B17" s="6">
        <v>14</v>
      </c>
      <c r="C17" s="16" t="s">
        <v>31</v>
      </c>
      <c r="D17" s="10"/>
      <c r="E17" s="10" t="s">
        <v>32</v>
      </c>
      <c r="F17" s="10"/>
      <c r="G17" s="10" t="s">
        <v>33</v>
      </c>
      <c r="H17" s="13">
        <v>1.6</v>
      </c>
      <c r="I17" s="8" t="s">
        <v>16</v>
      </c>
      <c r="J17" s="8"/>
      <c r="K17" s="9">
        <v>12.21</v>
      </c>
    </row>
    <row r="18" spans="1:11" ht="12" customHeight="1">
      <c r="A18" s="12">
        <v>110409705</v>
      </c>
      <c r="B18" s="6">
        <v>15</v>
      </c>
      <c r="C18" s="16" t="s">
        <v>34</v>
      </c>
      <c r="D18" s="10"/>
      <c r="E18" s="10" t="s">
        <v>35</v>
      </c>
      <c r="F18" s="10"/>
      <c r="G18" s="10" t="s">
        <v>36</v>
      </c>
      <c r="H18" s="7" t="s">
        <v>37</v>
      </c>
      <c r="I18" s="14" t="s">
        <v>12</v>
      </c>
      <c r="J18" s="8"/>
      <c r="K18" s="9">
        <v>12.22</v>
      </c>
    </row>
    <row r="19" spans="1:11" ht="12" customHeight="1">
      <c r="A19" s="12"/>
      <c r="B19" s="15">
        <v>17</v>
      </c>
      <c r="C19" s="6" t="s">
        <v>38</v>
      </c>
      <c r="D19" s="10"/>
      <c r="E19" s="10" t="s">
        <v>39</v>
      </c>
      <c r="F19" s="10"/>
      <c r="G19" s="17" t="s">
        <v>40</v>
      </c>
      <c r="H19" s="7">
        <v>2.5</v>
      </c>
      <c r="I19" s="14" t="s">
        <v>12</v>
      </c>
      <c r="J19" s="14"/>
      <c r="K19" s="9">
        <v>12.23</v>
      </c>
    </row>
    <row r="20" spans="1:11" ht="12" customHeight="1">
      <c r="A20" s="12">
        <v>110409706</v>
      </c>
      <c r="B20" s="6">
        <v>19</v>
      </c>
      <c r="C20" s="6" t="s">
        <v>41</v>
      </c>
      <c r="D20" s="10"/>
      <c r="E20" s="10" t="s">
        <v>42</v>
      </c>
      <c r="F20" s="10"/>
      <c r="G20" s="10" t="s">
        <v>43</v>
      </c>
      <c r="H20" s="7">
        <v>1.6</v>
      </c>
      <c r="I20" s="14" t="s">
        <v>16</v>
      </c>
      <c r="J20" s="8"/>
      <c r="K20" s="9">
        <v>12.24</v>
      </c>
    </row>
    <row r="21" spans="1:11" ht="12" customHeight="1">
      <c r="A21" s="12"/>
      <c r="B21" s="6">
        <v>20</v>
      </c>
      <c r="C21" s="18" t="s">
        <v>44</v>
      </c>
      <c r="D21" s="10"/>
      <c r="E21" s="10" t="s">
        <v>45</v>
      </c>
      <c r="F21" s="10"/>
      <c r="G21" s="6" t="s">
        <v>46</v>
      </c>
      <c r="H21" s="13">
        <v>1</v>
      </c>
      <c r="I21" s="8" t="s">
        <v>27</v>
      </c>
      <c r="J21" s="8"/>
      <c r="K21" s="9">
        <v>12.25</v>
      </c>
    </row>
    <row r="22" spans="1:11" ht="12" customHeight="1">
      <c r="A22" s="12">
        <v>110409707</v>
      </c>
      <c r="B22" s="6">
        <v>21</v>
      </c>
      <c r="C22" s="10" t="s">
        <v>47</v>
      </c>
      <c r="D22" s="19"/>
      <c r="E22" s="18" t="s">
        <v>48</v>
      </c>
      <c r="F22" s="10"/>
      <c r="G22" s="17" t="s">
        <v>49</v>
      </c>
      <c r="H22" s="7">
        <v>1.5</v>
      </c>
      <c r="I22" s="14" t="s">
        <v>16</v>
      </c>
      <c r="J22" s="8"/>
      <c r="K22" s="9">
        <v>12.26</v>
      </c>
    </row>
    <row r="23" spans="1:11" ht="12" customHeight="1">
      <c r="A23" s="12">
        <v>110409708</v>
      </c>
      <c r="B23" s="15">
        <v>23</v>
      </c>
      <c r="C23" s="16" t="s">
        <v>50</v>
      </c>
      <c r="D23" s="10"/>
      <c r="E23" s="10" t="s">
        <v>51</v>
      </c>
      <c r="F23" s="10"/>
      <c r="G23" s="6" t="s">
        <v>52</v>
      </c>
      <c r="H23" s="7" t="s">
        <v>37</v>
      </c>
      <c r="I23" s="14" t="s">
        <v>12</v>
      </c>
      <c r="J23" s="8"/>
      <c r="K23" s="9">
        <v>12.27</v>
      </c>
    </row>
    <row r="24" spans="1:11" ht="12" customHeight="1">
      <c r="A24" s="12">
        <v>110409709</v>
      </c>
      <c r="B24" s="15">
        <v>24</v>
      </c>
      <c r="C24" s="20" t="s">
        <v>53</v>
      </c>
      <c r="D24" s="10"/>
      <c r="E24" s="21" t="s">
        <v>54</v>
      </c>
      <c r="F24" s="10"/>
      <c r="G24" s="21" t="s">
        <v>55</v>
      </c>
      <c r="H24" s="14">
        <v>1.6</v>
      </c>
      <c r="I24" s="8" t="s">
        <v>16</v>
      </c>
      <c r="J24" s="8"/>
      <c r="K24" s="9">
        <v>12.280000000000001</v>
      </c>
    </row>
    <row r="25" spans="1:11" ht="12" customHeight="1">
      <c r="A25" s="22">
        <v>110409710</v>
      </c>
      <c r="B25" s="15">
        <v>26</v>
      </c>
      <c r="C25" s="6" t="s">
        <v>56</v>
      </c>
      <c r="D25" s="10"/>
      <c r="E25" s="6" t="s">
        <v>57</v>
      </c>
      <c r="F25" s="10"/>
      <c r="G25" s="17" t="s">
        <v>58</v>
      </c>
      <c r="H25" s="14">
        <v>1.6</v>
      </c>
      <c r="I25" s="8" t="s">
        <v>16</v>
      </c>
      <c r="J25" s="8"/>
      <c r="K25" s="9">
        <v>12.290000000000001</v>
      </c>
    </row>
    <row r="26" spans="1:11" ht="12" customHeight="1">
      <c r="A26" s="22">
        <v>110409711</v>
      </c>
      <c r="B26" s="15">
        <v>27</v>
      </c>
      <c r="C26" s="10" t="s">
        <v>59</v>
      </c>
      <c r="D26" s="10"/>
      <c r="E26" s="10" t="s">
        <v>60</v>
      </c>
      <c r="F26" s="10"/>
      <c r="G26" s="6" t="s">
        <v>61</v>
      </c>
      <c r="H26" s="14" t="s">
        <v>62</v>
      </c>
      <c r="I26" s="8" t="s">
        <v>16</v>
      </c>
      <c r="J26" s="8"/>
      <c r="K26" s="9">
        <v>12.3</v>
      </c>
    </row>
    <row r="27" spans="1:11" ht="12" customHeight="1">
      <c r="A27" s="22">
        <v>110409712</v>
      </c>
      <c r="B27" s="15">
        <v>30</v>
      </c>
      <c r="C27" s="6" t="s">
        <v>63</v>
      </c>
      <c r="D27" s="6"/>
      <c r="E27" s="6" t="s">
        <v>64</v>
      </c>
      <c r="F27" s="6"/>
      <c r="G27" s="6" t="s">
        <v>46</v>
      </c>
      <c r="H27" s="13">
        <v>0.6</v>
      </c>
      <c r="I27" s="8" t="s">
        <v>27</v>
      </c>
      <c r="J27" s="8"/>
      <c r="K27" s="9">
        <v>12.31</v>
      </c>
    </row>
    <row r="28" spans="1:11" ht="12" customHeight="1">
      <c r="A28" s="22">
        <v>110409713</v>
      </c>
      <c r="B28" s="15">
        <v>33</v>
      </c>
      <c r="C28" s="10" t="s">
        <v>65</v>
      </c>
      <c r="D28" s="10"/>
      <c r="E28" s="10" t="s">
        <v>66</v>
      </c>
      <c r="F28" s="10"/>
      <c r="G28" s="17" t="s">
        <v>67</v>
      </c>
      <c r="H28" s="14">
        <v>1.6</v>
      </c>
      <c r="I28" s="8" t="s">
        <v>16</v>
      </c>
      <c r="J28" s="8"/>
      <c r="K28" s="9">
        <v>12.32</v>
      </c>
    </row>
    <row r="29" spans="1:11" ht="12" customHeight="1">
      <c r="A29" s="22">
        <v>110409714</v>
      </c>
      <c r="B29" s="15">
        <v>35</v>
      </c>
      <c r="C29" s="23" t="s">
        <v>68</v>
      </c>
      <c r="D29" s="10"/>
      <c r="E29" s="20" t="s">
        <v>69</v>
      </c>
      <c r="F29" s="10"/>
      <c r="G29" s="17" t="s">
        <v>70</v>
      </c>
      <c r="H29" s="14">
        <v>1.6</v>
      </c>
      <c r="I29" s="8" t="s">
        <v>16</v>
      </c>
      <c r="J29" s="8"/>
      <c r="K29" s="9">
        <v>12.33</v>
      </c>
    </row>
    <row r="30" spans="1:11" ht="12" customHeight="1">
      <c r="A30" s="22">
        <v>110409716</v>
      </c>
      <c r="B30" s="15">
        <v>42</v>
      </c>
      <c r="C30" s="24" t="s">
        <v>71</v>
      </c>
      <c r="D30" s="10"/>
      <c r="E30" s="6" t="s">
        <v>72</v>
      </c>
      <c r="F30" s="6"/>
      <c r="G30" s="6" t="s">
        <v>73</v>
      </c>
      <c r="H30" s="14">
        <v>1.6</v>
      </c>
      <c r="I30" s="8" t="s">
        <v>16</v>
      </c>
      <c r="J30" s="8"/>
      <c r="K30" s="9">
        <v>12.34</v>
      </c>
    </row>
    <row r="31" spans="1:11" ht="12" customHeight="1">
      <c r="A31" s="22">
        <v>110409717</v>
      </c>
      <c r="B31" s="10">
        <v>43</v>
      </c>
      <c r="C31" s="10" t="s">
        <v>74</v>
      </c>
      <c r="D31" s="10"/>
      <c r="E31" s="10" t="s">
        <v>75</v>
      </c>
      <c r="F31" s="10"/>
      <c r="G31" s="10" t="s">
        <v>76</v>
      </c>
      <c r="H31" s="14">
        <v>3</v>
      </c>
      <c r="I31" s="14" t="s">
        <v>12</v>
      </c>
      <c r="J31" s="8"/>
      <c r="K31" s="9">
        <v>12.35</v>
      </c>
    </row>
    <row r="32" spans="1:11" ht="12" customHeight="1">
      <c r="A32" s="22">
        <v>110409718</v>
      </c>
      <c r="B32" s="15">
        <v>44</v>
      </c>
      <c r="C32" s="6" t="s">
        <v>77</v>
      </c>
      <c r="D32" s="10"/>
      <c r="E32" s="6" t="s">
        <v>78</v>
      </c>
      <c r="F32" s="6"/>
      <c r="G32" s="6" t="s">
        <v>52</v>
      </c>
      <c r="H32" s="7">
        <v>1.5</v>
      </c>
      <c r="I32" s="14" t="s">
        <v>16</v>
      </c>
      <c r="J32" s="8"/>
      <c r="K32" s="9">
        <v>12.360000000000001</v>
      </c>
    </row>
    <row r="33" spans="1:11" ht="12" customHeight="1">
      <c r="A33" s="22">
        <v>110409719</v>
      </c>
      <c r="B33" s="15">
        <v>45</v>
      </c>
      <c r="C33" s="6" t="s">
        <v>79</v>
      </c>
      <c r="D33" s="10"/>
      <c r="E33" s="6" t="s">
        <v>80</v>
      </c>
      <c r="F33" s="10"/>
      <c r="G33" s="10" t="s">
        <v>26</v>
      </c>
      <c r="H33" s="14">
        <v>1.4</v>
      </c>
      <c r="I33" s="8" t="s">
        <v>27</v>
      </c>
      <c r="J33" s="8"/>
      <c r="K33" s="9">
        <v>12.370000000000001</v>
      </c>
    </row>
    <row r="34" spans="1:11" ht="12" customHeight="1">
      <c r="A34" s="22">
        <v>110409720</v>
      </c>
      <c r="B34" s="15">
        <v>47</v>
      </c>
      <c r="C34" s="6" t="s">
        <v>81</v>
      </c>
      <c r="D34" s="6"/>
      <c r="E34" s="6" t="s">
        <v>82</v>
      </c>
      <c r="F34" s="6"/>
      <c r="G34" s="6" t="s">
        <v>83</v>
      </c>
      <c r="H34" s="13">
        <v>2.2000000000000002</v>
      </c>
      <c r="I34" s="14" t="s">
        <v>12</v>
      </c>
      <c r="J34" s="8"/>
      <c r="K34" s="9">
        <v>12.38</v>
      </c>
    </row>
    <row r="35" spans="1:11" ht="12" customHeight="1">
      <c r="A35" s="22"/>
      <c r="B35" s="15">
        <v>48</v>
      </c>
      <c r="C35" s="6" t="s">
        <v>84</v>
      </c>
      <c r="D35" s="10"/>
      <c r="E35" s="6" t="s">
        <v>85</v>
      </c>
      <c r="F35" s="10"/>
      <c r="G35" s="6" t="s">
        <v>86</v>
      </c>
      <c r="H35" s="13">
        <v>1.6</v>
      </c>
      <c r="I35" s="14" t="s">
        <v>16</v>
      </c>
      <c r="J35" s="8"/>
      <c r="K35" s="9">
        <v>12.39</v>
      </c>
    </row>
    <row r="36" spans="1:11" ht="12" customHeight="1">
      <c r="A36" s="22"/>
      <c r="B36" s="6">
        <v>16</v>
      </c>
      <c r="C36" s="6" t="s">
        <v>87</v>
      </c>
      <c r="D36" s="10"/>
      <c r="E36" s="6" t="s">
        <v>88</v>
      </c>
      <c r="F36" s="10"/>
      <c r="G36" s="6" t="s">
        <v>89</v>
      </c>
      <c r="H36" s="7">
        <v>1.9</v>
      </c>
      <c r="I36" s="8" t="s">
        <v>12</v>
      </c>
      <c r="J36" s="8"/>
      <c r="K36" s="25"/>
    </row>
    <row r="37" spans="1:11" ht="12" customHeight="1">
      <c r="A37" s="22"/>
      <c r="B37" s="6">
        <v>22</v>
      </c>
      <c r="C37" s="6" t="s">
        <v>90</v>
      </c>
      <c r="D37" s="6"/>
      <c r="E37" s="6" t="s">
        <v>91</v>
      </c>
      <c r="F37" s="6"/>
      <c r="G37" s="6" t="s">
        <v>92</v>
      </c>
      <c r="H37" s="13" t="s">
        <v>37</v>
      </c>
      <c r="I37" s="8" t="s">
        <v>12</v>
      </c>
      <c r="J37" s="8"/>
      <c r="K37" s="25"/>
    </row>
    <row r="38" spans="1:11" ht="12" customHeight="1">
      <c r="A38" s="22"/>
      <c r="B38" s="6">
        <v>28</v>
      </c>
      <c r="C38" s="6" t="s">
        <v>93</v>
      </c>
      <c r="D38" s="6"/>
      <c r="E38" s="6" t="s">
        <v>94</v>
      </c>
      <c r="F38" s="6"/>
      <c r="G38" s="6" t="s">
        <v>95</v>
      </c>
      <c r="H38" s="7">
        <v>1.4</v>
      </c>
      <c r="I38" s="8" t="s">
        <v>27</v>
      </c>
      <c r="J38" s="8"/>
      <c r="K38" s="25"/>
    </row>
    <row r="39" spans="1:11" ht="12" customHeight="1">
      <c r="A39" s="22"/>
      <c r="B39" s="15">
        <v>25</v>
      </c>
      <c r="C39" s="6" t="s">
        <v>96</v>
      </c>
      <c r="D39" s="10"/>
      <c r="E39" s="6" t="s">
        <v>97</v>
      </c>
      <c r="F39" s="10"/>
      <c r="G39" s="6" t="s">
        <v>98</v>
      </c>
      <c r="H39" s="13">
        <v>1.6</v>
      </c>
      <c r="I39" s="8" t="s">
        <v>16</v>
      </c>
      <c r="J39" s="8"/>
      <c r="K39" s="25"/>
    </row>
    <row r="40" spans="1:11" ht="12" customHeight="1">
      <c r="A40" s="22"/>
      <c r="B40" s="6"/>
      <c r="C40" s="6"/>
      <c r="D40" s="6"/>
      <c r="E40" s="6"/>
      <c r="F40" s="6"/>
      <c r="G40" s="20"/>
      <c r="H40" s="13"/>
      <c r="I40" s="8"/>
      <c r="J40" s="8"/>
      <c r="K40" s="25"/>
    </row>
    <row r="41" spans="1:11" ht="12" customHeight="1">
      <c r="A41" s="22"/>
      <c r="B41" s="6"/>
      <c r="C41" s="5"/>
      <c r="D41" s="3"/>
      <c r="E41" s="5"/>
      <c r="F41" s="3"/>
      <c r="G41" s="6"/>
      <c r="H41" s="7"/>
      <c r="I41" s="8"/>
      <c r="J41" s="8"/>
      <c r="K41" s="25"/>
    </row>
    <row r="42" spans="1:11" ht="12" customHeight="1">
      <c r="A42" s="22"/>
      <c r="B42" s="6"/>
      <c r="C42" s="6"/>
      <c r="D42" s="6"/>
      <c r="E42" s="6"/>
      <c r="F42" s="6"/>
      <c r="G42" s="6"/>
      <c r="H42" s="7"/>
      <c r="I42" s="8"/>
      <c r="J42" s="8"/>
      <c r="K42" s="25"/>
    </row>
    <row r="43" spans="1:11" ht="12" customHeight="1">
      <c r="A43" s="22"/>
      <c r="B43" s="15"/>
      <c r="C43" s="6"/>
      <c r="D43" s="10"/>
      <c r="E43" s="6"/>
      <c r="F43" s="10"/>
      <c r="G43" s="6"/>
      <c r="H43" s="7"/>
      <c r="I43" s="8"/>
      <c r="J43" s="8"/>
      <c r="K43" s="25"/>
    </row>
    <row r="44" spans="1:11" ht="12" customHeight="1">
      <c r="A44" s="22"/>
      <c r="B44" s="15"/>
      <c r="C44" s="6"/>
      <c r="D44" s="10"/>
      <c r="E44" s="6"/>
      <c r="F44" s="10"/>
      <c r="G44" s="6"/>
      <c r="H44" s="7"/>
      <c r="I44" s="8"/>
      <c r="J44" s="8"/>
      <c r="K44" s="25"/>
    </row>
    <row r="45" spans="1:11" ht="12" customHeight="1">
      <c r="A45" s="22"/>
      <c r="B45" s="15"/>
      <c r="C45" s="6"/>
      <c r="D45" s="10"/>
      <c r="E45" s="6"/>
      <c r="F45" s="10"/>
      <c r="G45" s="6"/>
      <c r="H45" s="7"/>
      <c r="I45" s="8"/>
      <c r="J45" s="8"/>
      <c r="K45" s="25"/>
    </row>
    <row r="46" spans="1:11" ht="15.75" customHeight="1">
      <c r="A46" s="22"/>
      <c r="B46" s="15"/>
      <c r="C46" s="6"/>
      <c r="D46" s="10"/>
      <c r="E46" s="6"/>
      <c r="F46" s="10"/>
      <c r="G46" s="6"/>
      <c r="H46" s="7"/>
      <c r="I46" s="8"/>
      <c r="J46" s="8"/>
      <c r="K46" s="25"/>
    </row>
    <row r="47" spans="1:11" ht="15.75" customHeight="1">
      <c r="A47" s="22">
        <v>110409721</v>
      </c>
      <c r="B47" s="6"/>
      <c r="C47" s="6"/>
      <c r="D47" s="6"/>
      <c r="E47" s="6"/>
      <c r="F47" s="6"/>
      <c r="G47" s="6"/>
      <c r="H47" s="7"/>
      <c r="I47" s="8"/>
      <c r="J47" s="8"/>
      <c r="K47" s="6"/>
    </row>
    <row r="48" spans="1:11" ht="15.75" customHeight="1">
      <c r="A48" s="26"/>
      <c r="B48" s="6"/>
      <c r="C48" s="6"/>
      <c r="D48" s="6"/>
      <c r="E48" s="6"/>
      <c r="F48" s="6"/>
      <c r="G48" s="6"/>
      <c r="H48" s="7"/>
      <c r="I48" s="8"/>
      <c r="J48" s="8"/>
      <c r="K48" s="6"/>
    </row>
    <row r="49" spans="1:11" ht="15.75" customHeight="1">
      <c r="A49" s="26"/>
      <c r="B49" s="6"/>
      <c r="C49" s="5"/>
      <c r="D49" s="3"/>
      <c r="E49" s="5"/>
      <c r="F49" s="3"/>
      <c r="G49" s="6"/>
      <c r="H49" s="7"/>
      <c r="I49" s="8"/>
      <c r="J49" s="8"/>
      <c r="K49" s="6"/>
    </row>
    <row r="50" spans="1:11" ht="15.75" customHeight="1">
      <c r="A50" s="26"/>
      <c r="B50" s="26"/>
      <c r="C50" s="27"/>
      <c r="D50" s="27"/>
      <c r="E50" s="27"/>
      <c r="F50" s="27"/>
      <c r="G50" s="27"/>
      <c r="H50" s="28"/>
      <c r="I50" s="29"/>
      <c r="J50" s="29"/>
      <c r="K50" s="20"/>
    </row>
    <row r="51" spans="1:11" ht="15.75" customHeight="1">
      <c r="A51" s="26"/>
      <c r="B51" s="20"/>
      <c r="C51" s="20"/>
      <c r="D51" s="20"/>
      <c r="E51" s="20"/>
      <c r="F51" s="20"/>
      <c r="G51" s="20"/>
      <c r="H51" s="30"/>
      <c r="I51" s="20"/>
      <c r="J51" s="20"/>
      <c r="K51" s="20"/>
    </row>
    <row r="52" spans="1:11" ht="15.75" customHeight="1">
      <c r="A52" s="26"/>
      <c r="B52" s="20"/>
      <c r="C52" s="20" t="s">
        <v>99</v>
      </c>
      <c r="D52" s="20"/>
      <c r="E52" s="20"/>
      <c r="F52" s="20"/>
      <c r="G52" s="20"/>
      <c r="H52" s="30"/>
      <c r="I52" s="20"/>
      <c r="J52" s="20"/>
      <c r="K52" s="20"/>
    </row>
    <row r="53" spans="1:11" ht="15.75" customHeight="1">
      <c r="H53" s="1"/>
    </row>
    <row r="54" spans="1:11" ht="15.75" customHeight="1">
      <c r="H54" s="1"/>
    </row>
    <row r="55" spans="1:11" ht="15.75" customHeight="1">
      <c r="H55" s="1"/>
    </row>
    <row r="56" spans="1:11" ht="15.75" customHeight="1">
      <c r="H56" s="1"/>
    </row>
    <row r="57" spans="1:11" ht="15.75" customHeight="1">
      <c r="H57" s="1"/>
    </row>
    <row r="58" spans="1:11" ht="15.75" customHeight="1">
      <c r="H58" s="1"/>
    </row>
    <row r="59" spans="1:11" ht="15.75" customHeight="1">
      <c r="H59" s="1"/>
    </row>
    <row r="60" spans="1:11" ht="15.75" customHeight="1">
      <c r="H60" s="1"/>
    </row>
    <row r="61" spans="1:11" ht="15.75" customHeight="1">
      <c r="H61" s="1"/>
    </row>
    <row r="62" spans="1:11" ht="15.75" customHeight="1">
      <c r="H62" s="1"/>
    </row>
    <row r="63" spans="1:11" ht="15.75" customHeight="1">
      <c r="H63" s="1"/>
    </row>
    <row r="64" spans="1:11" ht="15.75" customHeight="1">
      <c r="H64" s="1"/>
    </row>
    <row r="65" spans="8:8" ht="15.75" customHeight="1">
      <c r="H65" s="1"/>
    </row>
    <row r="66" spans="8:8" ht="15.75" customHeight="1">
      <c r="H66" s="1"/>
    </row>
    <row r="67" spans="8:8" ht="15.75" customHeight="1">
      <c r="H67" s="1"/>
    </row>
    <row r="68" spans="8:8" ht="15.75" customHeight="1">
      <c r="H68" s="1"/>
    </row>
    <row r="69" spans="8:8" ht="15.75" customHeight="1">
      <c r="H69" s="1"/>
    </row>
    <row r="70" spans="8:8" ht="15.75" customHeight="1">
      <c r="H70" s="1"/>
    </row>
    <row r="71" spans="8:8" ht="15.75" customHeight="1">
      <c r="H71" s="1"/>
    </row>
    <row r="72" spans="8:8" ht="15.75" customHeight="1">
      <c r="H72" s="1"/>
    </row>
    <row r="73" spans="8:8" ht="15.75" customHeight="1">
      <c r="H73" s="1"/>
    </row>
    <row r="74" spans="8:8" ht="15.75" customHeight="1">
      <c r="H74" s="1"/>
    </row>
    <row r="75" spans="8:8" ht="15.75" customHeight="1">
      <c r="H75" s="1"/>
    </row>
    <row r="76" spans="8:8" ht="15.75" customHeight="1">
      <c r="H76" s="1"/>
    </row>
    <row r="77" spans="8:8" ht="15.75" customHeight="1">
      <c r="H77" s="1"/>
    </row>
    <row r="78" spans="8:8" ht="15.75" customHeight="1">
      <c r="H78" s="1"/>
    </row>
    <row r="79" spans="8:8" ht="15.75" customHeight="1">
      <c r="H79" s="1"/>
    </row>
    <row r="80" spans="8:8" ht="15.75" customHeight="1">
      <c r="H80" s="1"/>
    </row>
    <row r="81" spans="8:8" ht="15.75" customHeight="1">
      <c r="H81" s="1"/>
    </row>
    <row r="82" spans="8:8" ht="15.75" customHeight="1">
      <c r="H82" s="1"/>
    </row>
    <row r="83" spans="8:8" ht="15.75" customHeight="1">
      <c r="H83" s="1"/>
    </row>
    <row r="84" spans="8:8" ht="15.75" customHeight="1">
      <c r="H84" s="1"/>
    </row>
    <row r="85" spans="8:8" ht="15.75" customHeight="1">
      <c r="H85" s="1"/>
    </row>
    <row r="86" spans="8:8" ht="15.75" customHeight="1">
      <c r="H86" s="1"/>
    </row>
    <row r="87" spans="8:8" ht="15.75" customHeight="1">
      <c r="H87" s="1"/>
    </row>
    <row r="88" spans="8:8" ht="15.75" customHeight="1">
      <c r="H88" s="1"/>
    </row>
    <row r="89" spans="8:8" ht="15.75" customHeight="1">
      <c r="H89" s="1"/>
    </row>
    <row r="90" spans="8:8" ht="15.75" customHeight="1">
      <c r="H90" s="1"/>
    </row>
    <row r="91" spans="8:8" ht="15.75" customHeight="1">
      <c r="H91" s="1"/>
    </row>
    <row r="92" spans="8:8" ht="15.75" customHeight="1">
      <c r="H92" s="1"/>
    </row>
    <row r="93" spans="8:8" ht="15.75" customHeight="1">
      <c r="H93" s="1"/>
    </row>
    <row r="94" spans="8:8" ht="15.75" customHeight="1">
      <c r="H94" s="1"/>
    </row>
    <row r="95" spans="8:8" ht="15.75" customHeight="1">
      <c r="H95" s="1"/>
    </row>
    <row r="96" spans="8:8" ht="15.75" customHeight="1">
      <c r="H96" s="1"/>
    </row>
    <row r="97" spans="8:8" ht="15.75" customHeight="1">
      <c r="H97" s="1"/>
    </row>
    <row r="98" spans="8:8" ht="15.75" customHeight="1">
      <c r="H98" s="1"/>
    </row>
    <row r="99" spans="8:8" ht="15.75" customHeight="1">
      <c r="H99" s="1"/>
    </row>
    <row r="100" spans="8:8" ht="15.75" customHeight="1">
      <c r="H100" s="1"/>
    </row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/>
  </sheetViews>
  <sheetFormatPr defaultColWidth="14.453125" defaultRowHeight="15" customHeight="1"/>
  <cols>
    <col min="1" max="1" width="5.26953125" customWidth="1"/>
    <col min="2" max="2" width="19.54296875" customWidth="1"/>
    <col min="3" max="3" width="20.453125" customWidth="1"/>
    <col min="4" max="4" width="19" customWidth="1"/>
    <col min="5" max="5" width="6" customWidth="1"/>
    <col min="6" max="6" width="4" customWidth="1"/>
    <col min="7" max="7" width="3.54296875" customWidth="1"/>
    <col min="8" max="8" width="5.26953125" customWidth="1"/>
    <col min="9" max="10" width="6" customWidth="1"/>
    <col min="11" max="12" width="8" customWidth="1"/>
  </cols>
  <sheetData>
    <row r="1" spans="1:12" ht="14.5">
      <c r="A1" s="88" t="s">
        <v>134</v>
      </c>
      <c r="B1" s="88" t="s">
        <v>135</v>
      </c>
      <c r="C1" s="88" t="s">
        <v>136</v>
      </c>
      <c r="D1" s="88" t="s">
        <v>137</v>
      </c>
      <c r="E1" s="88" t="s">
        <v>138</v>
      </c>
      <c r="F1" s="88" t="s">
        <v>139</v>
      </c>
      <c r="G1" s="88" t="s">
        <v>140</v>
      </c>
      <c r="H1" s="88" t="s">
        <v>141</v>
      </c>
      <c r="I1" s="88" t="s">
        <v>142</v>
      </c>
      <c r="J1" s="88" t="s">
        <v>138</v>
      </c>
      <c r="K1" s="89"/>
      <c r="L1" s="89"/>
    </row>
    <row r="2" spans="1:12" ht="14.5">
      <c r="A2" s="90">
        <f>results!B11</f>
        <v>48</v>
      </c>
      <c r="B2" s="90" t="str">
        <f>results!C11</f>
        <v>Pro-Raketa</v>
      </c>
      <c r="C2" s="90" t="str">
        <f>results!E11</f>
        <v>Atris</v>
      </c>
      <c r="D2" s="90" t="str">
        <f>results!G11</f>
        <v>BMW</v>
      </c>
      <c r="E2" s="91" t="str">
        <f>results!I11</f>
        <v>N2</v>
      </c>
      <c r="F2" s="92">
        <f>results!J11</f>
        <v>2</v>
      </c>
      <c r="G2" s="92">
        <f>results!K11</f>
        <v>46</v>
      </c>
      <c r="H2" s="93">
        <f>results!L11</f>
        <v>39</v>
      </c>
      <c r="I2" s="94"/>
      <c r="J2" s="94"/>
      <c r="K2" s="2"/>
      <c r="L2" s="2"/>
    </row>
    <row r="3" spans="1:12" ht="14.5">
      <c r="A3" s="90">
        <f>results!B12</f>
        <v>0</v>
      </c>
      <c r="B3" s="90">
        <f>results!C12</f>
        <v>0</v>
      </c>
      <c r="C3" s="90">
        <f>results!E12</f>
        <v>0</v>
      </c>
      <c r="D3" s="90">
        <f>results!G12</f>
        <v>0</v>
      </c>
      <c r="E3" s="91">
        <f>results!I12</f>
        <v>0</v>
      </c>
      <c r="F3" s="92">
        <f>results!J12</f>
        <v>2</v>
      </c>
      <c r="G3" s="92">
        <f>results!K12</f>
        <v>46</v>
      </c>
      <c r="H3" s="93">
        <f>results!L12</f>
        <v>39</v>
      </c>
      <c r="I3" s="94"/>
      <c r="J3" s="94"/>
      <c r="K3" s="2"/>
      <c r="L3" s="2"/>
    </row>
    <row r="4" spans="1:12" ht="14.5">
      <c r="A4" s="95">
        <f>results!B13</f>
        <v>45</v>
      </c>
      <c r="B4" s="95" t="str">
        <f>results!C13</f>
        <v>Бондар Марія</v>
      </c>
      <c r="C4" s="95" t="str">
        <f>results!E13</f>
        <v>Кудріна Олена</v>
      </c>
      <c r="D4" s="95" t="str">
        <f>results!G13</f>
        <v>Volkswagen Polo _ 1,4</v>
      </c>
      <c r="E4" s="96" t="str">
        <f>results!I13</f>
        <v>N1</v>
      </c>
      <c r="F4" s="97">
        <f>results!J13</f>
        <v>0</v>
      </c>
      <c r="G4" s="97">
        <f>results!K13</f>
        <v>46</v>
      </c>
      <c r="H4" s="98">
        <f>results!L13</f>
        <v>0.21499999999969077</v>
      </c>
      <c r="I4" s="99"/>
      <c r="J4" s="99"/>
      <c r="K4" s="2"/>
      <c r="L4" s="2"/>
    </row>
    <row r="5" spans="1:12" ht="14.5">
      <c r="A5" s="95">
        <f>results!B14</f>
        <v>12</v>
      </c>
      <c r="B5" s="95" t="str">
        <f>results!C14</f>
        <v>Терехова Валерія</v>
      </c>
      <c r="C5" s="95" t="str">
        <f>results!E14</f>
        <v>Дар'я Дехтяренко</v>
      </c>
      <c r="D5" s="95" t="str">
        <f>results!G14</f>
        <v>Fiat Panda</v>
      </c>
      <c r="E5" s="96" t="str">
        <f>results!I14</f>
        <v>N1</v>
      </c>
      <c r="F5" s="97">
        <f>results!J14</f>
        <v>0</v>
      </c>
      <c r="G5" s="97">
        <f>results!K14</f>
        <v>42</v>
      </c>
      <c r="H5" s="98">
        <f>results!L14</f>
        <v>36.821000000000367</v>
      </c>
      <c r="I5" s="99"/>
      <c r="J5" s="99"/>
      <c r="K5" s="2"/>
      <c r="L5" s="2"/>
    </row>
    <row r="6" spans="1:12" ht="14.5">
      <c r="A6" s="95">
        <f>results!B15</f>
        <v>20</v>
      </c>
      <c r="B6" s="95" t="str">
        <f>results!C15</f>
        <v>Ковальчук Юлія</v>
      </c>
      <c r="C6" s="95" t="str">
        <f>results!E15</f>
        <v>Ільїна Дар'я</v>
      </c>
      <c r="D6" s="95" t="str">
        <f>results!G15</f>
        <v xml:space="preserve">Smart </v>
      </c>
      <c r="E6" s="96" t="str">
        <f>results!I15</f>
        <v>N1</v>
      </c>
      <c r="F6" s="97">
        <f>results!J15</f>
        <v>0</v>
      </c>
      <c r="G6" s="97">
        <f>results!K15</f>
        <v>40</v>
      </c>
      <c r="H6" s="98">
        <f>results!L15</f>
        <v>58.922000000000025</v>
      </c>
      <c r="I6" s="99"/>
      <c r="J6" s="99"/>
      <c r="K6" s="2"/>
      <c r="L6" s="2"/>
    </row>
    <row r="7" spans="1:12" ht="14.5">
      <c r="A7" s="95">
        <f>results!B16</f>
        <v>14</v>
      </c>
      <c r="B7" s="95" t="str">
        <f>results!C16</f>
        <v>Слесаренко Ніна</v>
      </c>
      <c r="C7" s="95" t="str">
        <f>results!E16</f>
        <v>Басіна Ірина</v>
      </c>
      <c r="D7" s="95" t="str">
        <f>results!G16</f>
        <v>Suzuki new sx4 1.6</v>
      </c>
      <c r="E7" s="96" t="str">
        <f>results!I16</f>
        <v>N2</v>
      </c>
      <c r="F7" s="97">
        <f>results!J16</f>
        <v>0</v>
      </c>
      <c r="G7" s="97">
        <f>results!K16</f>
        <v>29</v>
      </c>
      <c r="H7" s="98">
        <f>results!L16</f>
        <v>30.164000000000215</v>
      </c>
      <c r="I7" s="99"/>
      <c r="J7" s="99"/>
    </row>
    <row r="8" spans="1:12" ht="14.5">
      <c r="A8" s="95">
        <f>results!B17</f>
        <v>17</v>
      </c>
      <c r="B8" s="95" t="str">
        <f>results!C17</f>
        <v>Федіна Наталія</v>
      </c>
      <c r="C8" s="95" t="str">
        <f>results!E17</f>
        <v>Когут  Анна</v>
      </c>
      <c r="D8" s="95" t="str">
        <f>results!G17</f>
        <v>Subaru Forester</v>
      </c>
      <c r="E8" s="96" t="str">
        <f>results!I17</f>
        <v>N3</v>
      </c>
      <c r="F8" s="97">
        <f>results!J17</f>
        <v>0</v>
      </c>
      <c r="G8" s="97">
        <f>results!K17</f>
        <v>28</v>
      </c>
      <c r="H8" s="98">
        <f>results!L17</f>
        <v>30.316000000000031</v>
      </c>
      <c r="I8" s="99"/>
      <c r="J8" s="99"/>
    </row>
    <row r="9" spans="1:12" ht="14.5">
      <c r="A9" s="95">
        <f>results!B18</f>
        <v>25</v>
      </c>
      <c r="B9" s="95" t="str">
        <f>results!C18</f>
        <v>МАРГО</v>
      </c>
      <c r="C9" s="95" t="str">
        <f>results!E18</f>
        <v>Ахмедова Ірина</v>
      </c>
      <c r="D9" s="95" t="str">
        <f>results!G18</f>
        <v>Ситроэн</v>
      </c>
      <c r="E9" s="96" t="str">
        <f>results!I18</f>
        <v>N2</v>
      </c>
      <c r="F9" s="97">
        <f>results!J18</f>
        <v>0</v>
      </c>
      <c r="G9" s="97">
        <f>results!K18</f>
        <v>19</v>
      </c>
      <c r="H9" s="98">
        <f>results!L18</f>
        <v>51.893000000000256</v>
      </c>
      <c r="I9" s="99"/>
      <c r="J9" s="99"/>
    </row>
    <row r="10" spans="1:12" ht="14.5">
      <c r="A10" s="95">
        <f>results!B19</f>
        <v>22</v>
      </c>
      <c r="B10" s="95" t="str">
        <f>results!C19</f>
        <v>Сіроклин Каріна</v>
      </c>
      <c r="C10" s="95" t="str">
        <f>results!E19</f>
        <v>Данилова Ольга</v>
      </c>
      <c r="D10" s="95" t="str">
        <f>results!G19</f>
        <v>Рэно Дастер</v>
      </c>
      <c r="E10" s="96" t="str">
        <f>results!I19</f>
        <v>N3</v>
      </c>
      <c r="F10" s="97">
        <f>results!J19</f>
        <v>0</v>
      </c>
      <c r="G10" s="97">
        <f>results!K19</f>
        <v>18</v>
      </c>
      <c r="H10" s="98">
        <f>results!L19</f>
        <v>51.94399999999996</v>
      </c>
      <c r="I10" s="99"/>
      <c r="J10" s="99"/>
    </row>
    <row r="11" spans="1:12" ht="14.5">
      <c r="A11" s="95">
        <f>results!B20</f>
        <v>21</v>
      </c>
      <c r="B11" s="95" t="str">
        <f>results!C20</f>
        <v>Головач Олександра</v>
      </c>
      <c r="C11" s="95" t="str">
        <f>results!E20</f>
        <v>Соболевская Светлана</v>
      </c>
      <c r="D11" s="95" t="str">
        <f>results!G20</f>
        <v>ВАЗ 2109</v>
      </c>
      <c r="E11" s="96" t="str">
        <f>results!I20</f>
        <v>N2</v>
      </c>
      <c r="F11" s="97">
        <f>results!J20</f>
        <v>0</v>
      </c>
      <c r="G11" s="97">
        <f>results!K20</f>
        <v>15</v>
      </c>
      <c r="H11" s="98">
        <f>results!L20</f>
        <v>45.075000000000045</v>
      </c>
      <c r="I11" s="99"/>
      <c r="J11" s="99"/>
    </row>
    <row r="12" spans="1:12" ht="14.5">
      <c r="A12" s="95">
        <f>results!B21</f>
        <v>16</v>
      </c>
      <c r="B12" s="95" t="str">
        <f>results!C21</f>
        <v>Яровенко Аріна</v>
      </c>
      <c r="C12" s="95" t="str">
        <f>results!E21</f>
        <v>Грошевая Юлія</v>
      </c>
      <c r="D12" s="95" t="str">
        <f>results!G21</f>
        <v>Ниссан Кашкай</v>
      </c>
      <c r="E12" s="96" t="str">
        <f>results!I21</f>
        <v>N3</v>
      </c>
      <c r="F12" s="97">
        <f>results!J21</f>
        <v>0</v>
      </c>
      <c r="G12" s="97">
        <f>results!K21</f>
        <v>15</v>
      </c>
      <c r="H12" s="98">
        <f>results!L21</f>
        <v>21.535000000000082</v>
      </c>
      <c r="I12" s="99"/>
      <c r="J12" s="99"/>
    </row>
    <row r="13" spans="1:12" ht="14.5">
      <c r="A13" s="95">
        <f>results!B22</f>
        <v>43</v>
      </c>
      <c r="B13" s="95" t="str">
        <f>results!C22</f>
        <v>Грачова Вікторія</v>
      </c>
      <c r="C13" s="95" t="str">
        <f>results!E22</f>
        <v>Барна Анна</v>
      </c>
      <c r="D13" s="95" t="str">
        <f>results!G22</f>
        <v>Mercedes</v>
      </c>
      <c r="E13" s="96" t="str">
        <f>results!I22</f>
        <v>N3</v>
      </c>
      <c r="F13" s="97">
        <f>results!J22</f>
        <v>0</v>
      </c>
      <c r="G13" s="97">
        <f>results!K22</f>
        <v>14</v>
      </c>
      <c r="H13" s="98">
        <f>results!L22</f>
        <v>38.830999999999904</v>
      </c>
      <c r="I13" s="99"/>
      <c r="J13" s="99"/>
    </row>
    <row r="14" spans="1:12" ht="14.5">
      <c r="A14" s="95">
        <f>results!B23</f>
        <v>24</v>
      </c>
      <c r="B14" s="95" t="str">
        <f>results!C23</f>
        <v>Кібалко Ірина</v>
      </c>
      <c r="C14" s="95" t="str">
        <f>results!E23</f>
        <v>Павлюк Ксенія</v>
      </c>
      <c r="D14" s="95" t="str">
        <f>results!G23</f>
        <v>Nissan Juke</v>
      </c>
      <c r="E14" s="96" t="str">
        <f>results!I23</f>
        <v>N2</v>
      </c>
      <c r="F14" s="97">
        <f>results!J23</f>
        <v>0</v>
      </c>
      <c r="G14" s="97">
        <f>results!K23</f>
        <v>12</v>
      </c>
      <c r="H14" s="98">
        <f>results!L23</f>
        <v>29.852999999999952</v>
      </c>
      <c r="I14" s="99"/>
      <c r="J14" s="99"/>
    </row>
    <row r="15" spans="1:12" ht="14.5">
      <c r="A15" s="95">
        <f>results!B24</f>
        <v>47</v>
      </c>
      <c r="B15" s="95" t="str">
        <f>results!C24</f>
        <v>Сінані Юлія</v>
      </c>
      <c r="C15" s="95" t="str">
        <f>results!E24</f>
        <v>Кабалик Анна</v>
      </c>
      <c r="D15" s="95" t="str">
        <f>results!G24</f>
        <v>Альфа ромео</v>
      </c>
      <c r="E15" s="96" t="str">
        <f>results!I24</f>
        <v>N3</v>
      </c>
      <c r="F15" s="97">
        <f>results!J24</f>
        <v>0</v>
      </c>
      <c r="G15" s="97">
        <f>results!K24</f>
        <v>11</v>
      </c>
      <c r="H15" s="98">
        <f>results!L24</f>
        <v>18.630999999999972</v>
      </c>
      <c r="I15" s="99"/>
      <c r="J15" s="99"/>
    </row>
    <row r="16" spans="1:12" ht="14.5">
      <c r="A16" s="95">
        <f>results!B25</f>
        <v>23</v>
      </c>
      <c r="B16" s="95" t="str">
        <f>results!C25</f>
        <v>Гриценко Юлія</v>
      </c>
      <c r="C16" s="95" t="str">
        <f>results!E25</f>
        <v xml:space="preserve">Кравець Яна </v>
      </c>
      <c r="D16" s="95" t="str">
        <f>results!G25</f>
        <v>Honda civic</v>
      </c>
      <c r="E16" s="96" t="str">
        <f>results!I25</f>
        <v>N3</v>
      </c>
      <c r="F16" s="97">
        <f>results!J25</f>
        <v>0</v>
      </c>
      <c r="G16" s="97">
        <f>results!K25</f>
        <v>10</v>
      </c>
      <c r="H16" s="98">
        <f>results!L25</f>
        <v>28.947000000000116</v>
      </c>
      <c r="I16" s="99"/>
      <c r="J16" s="99"/>
    </row>
    <row r="17" spans="1:12" ht="14.5">
      <c r="A17" s="95">
        <f>results!B26</f>
        <v>35</v>
      </c>
      <c r="B17" s="95" t="str">
        <f>results!C26</f>
        <v>Пономаренко Олеся</v>
      </c>
      <c r="C17" s="95" t="str">
        <f>results!E26</f>
        <v>Ходацька Оксана</v>
      </c>
      <c r="D17" s="95" t="str">
        <f>results!G26</f>
        <v xml:space="preserve">Citroen C-3 </v>
      </c>
      <c r="E17" s="96" t="str">
        <f>results!I26</f>
        <v>N2</v>
      </c>
      <c r="F17" s="97">
        <f>results!J26</f>
        <v>0</v>
      </c>
      <c r="G17" s="97">
        <f>results!K26</f>
        <v>9</v>
      </c>
      <c r="H17" s="98">
        <f>results!L26</f>
        <v>49.376999999999953</v>
      </c>
      <c r="I17" s="99"/>
      <c r="J17" s="99"/>
    </row>
    <row r="18" spans="1:12" ht="14.5">
      <c r="A18" s="95">
        <f>results!B27</f>
        <v>8</v>
      </c>
      <c r="B18" s="95" t="str">
        <f>results!C27</f>
        <v>Британ Iрина</v>
      </c>
      <c r="C18" s="95" t="str">
        <f>results!E27</f>
        <v>Павлик Iрина</v>
      </c>
      <c r="D18" s="95" t="str">
        <f>results!G27</f>
        <v>Seat Ibiza</v>
      </c>
      <c r="E18" s="96" t="str">
        <f>results!I27</f>
        <v>N3</v>
      </c>
      <c r="F18" s="97">
        <f>results!J27</f>
        <v>0</v>
      </c>
      <c r="G18" s="97">
        <f>results!K27</f>
        <v>9</v>
      </c>
      <c r="H18" s="98">
        <f>results!L27</f>
        <v>34.784999999999968</v>
      </c>
      <c r="I18" s="99"/>
      <c r="J18" s="99"/>
    </row>
    <row r="19" spans="1:12" ht="14.5">
      <c r="A19" s="95">
        <f>results!B28</f>
        <v>1</v>
      </c>
      <c r="B19" s="95" t="str">
        <f>results!C28</f>
        <v>Савченко-Шагінян Тетяна</v>
      </c>
      <c r="C19" s="95" t="str">
        <f>results!E28</f>
        <v xml:space="preserve">Єпіфанова Ганна </v>
      </c>
      <c r="D19" s="95" t="str">
        <f>results!G28</f>
        <v>Subaru XV-2.0</v>
      </c>
      <c r="E19" s="96" t="str">
        <f>results!I28</f>
        <v>N3</v>
      </c>
      <c r="F19" s="97">
        <f>results!J28</f>
        <v>0</v>
      </c>
      <c r="G19" s="97">
        <f>results!K28</f>
        <v>9</v>
      </c>
      <c r="H19" s="98">
        <f>results!L28</f>
        <v>22.825000000000045</v>
      </c>
      <c r="I19" s="99"/>
      <c r="J19" s="99">
        <v>3</v>
      </c>
    </row>
    <row r="20" spans="1:12" ht="14.5">
      <c r="A20" s="95">
        <f>results!B29</f>
        <v>42</v>
      </c>
      <c r="B20" s="95" t="str">
        <f>results!C29</f>
        <v>Міхася</v>
      </c>
      <c r="C20" s="95" t="str">
        <f>results!E29</f>
        <v xml:space="preserve">Дмитрієва Олена </v>
      </c>
      <c r="D20" s="95" t="str">
        <f>results!G29</f>
        <v>Kia Soul</v>
      </c>
      <c r="E20" s="96" t="str">
        <f>results!I29</f>
        <v>N2</v>
      </c>
      <c r="F20" s="97">
        <f>results!J29</f>
        <v>0</v>
      </c>
      <c r="G20" s="97">
        <f>results!K29</f>
        <v>9</v>
      </c>
      <c r="H20" s="98">
        <f>results!L29</f>
        <v>19.670999999999935</v>
      </c>
      <c r="I20" s="99"/>
      <c r="J20" s="99"/>
    </row>
    <row r="21" spans="1:12" ht="15.75" customHeight="1">
      <c r="A21" s="95">
        <f>results!B30</f>
        <v>33</v>
      </c>
      <c r="B21" s="95" t="str">
        <f>results!C30</f>
        <v xml:space="preserve">Даценко Олеся </v>
      </c>
      <c r="C21" s="95" t="str">
        <f>results!E30</f>
        <v>Марченко Світлана</v>
      </c>
      <c r="D21" s="95" t="str">
        <f>results!G30</f>
        <v>Ауді</v>
      </c>
      <c r="E21" s="96" t="str">
        <f>results!I30</f>
        <v>N2</v>
      </c>
      <c r="F21" s="97">
        <f>results!J30</f>
        <v>0</v>
      </c>
      <c r="G21" s="97">
        <f>results!K30</f>
        <v>8</v>
      </c>
      <c r="H21" s="98">
        <f>results!L30</f>
        <v>0.90199999999998681</v>
      </c>
      <c r="I21" s="99"/>
      <c r="J21" s="99"/>
    </row>
    <row r="22" spans="1:12" ht="15.75" customHeight="1">
      <c r="A22" s="95">
        <f>results!B31</f>
        <v>28</v>
      </c>
      <c r="B22" s="95" t="str">
        <f>results!C31</f>
        <v>Відьмаченко Ганна</v>
      </c>
      <c r="C22" s="95" t="str">
        <f>results!E31</f>
        <v>Главацька Аліна</v>
      </c>
      <c r="D22" s="95" t="str">
        <f>results!G31</f>
        <v>Нюндай гэц</v>
      </c>
      <c r="E22" s="96" t="str">
        <f>results!I31</f>
        <v>N1</v>
      </c>
      <c r="F22" s="97">
        <f>results!J31</f>
        <v>0</v>
      </c>
      <c r="G22" s="97">
        <f>results!K31</f>
        <v>7</v>
      </c>
      <c r="H22" s="98">
        <f>results!L31</f>
        <v>52.282000000000039</v>
      </c>
      <c r="I22" s="99"/>
      <c r="J22" s="99">
        <v>3</v>
      </c>
    </row>
    <row r="23" spans="1:12" ht="15.75" customHeight="1">
      <c r="A23" s="95">
        <f>results!B32</f>
        <v>7</v>
      </c>
      <c r="B23" s="95" t="str">
        <f>results!C32</f>
        <v>Мигліс Анна</v>
      </c>
      <c r="C23" s="95" t="str">
        <f>results!E32</f>
        <v xml:space="preserve">Нестеренко Анастасія </v>
      </c>
      <c r="D23" s="95" t="str">
        <f>results!G32</f>
        <v>Mitsubishi Lancer-2.0</v>
      </c>
      <c r="E23" s="96" t="str">
        <f>results!I32</f>
        <v>N3</v>
      </c>
      <c r="F23" s="97">
        <f>results!J32</f>
        <v>0</v>
      </c>
      <c r="G23" s="97">
        <f>results!K32</f>
        <v>7</v>
      </c>
      <c r="H23" s="98">
        <f>results!L32</f>
        <v>11.687000000000012</v>
      </c>
      <c r="I23" s="99"/>
      <c r="J23" s="99">
        <v>2</v>
      </c>
    </row>
    <row r="24" spans="1:12" ht="15.75" customHeight="1">
      <c r="A24" s="95">
        <f>results!B33</f>
        <v>27</v>
      </c>
      <c r="B24" s="95" t="str">
        <f>results!C33</f>
        <v>Міщенко Олександра</v>
      </c>
      <c r="C24" s="95" t="str">
        <f>results!E33</f>
        <v>Яценко Оксана</v>
      </c>
      <c r="D24" s="95" t="str">
        <f>results!G33</f>
        <v>Ford Fiesta</v>
      </c>
      <c r="E24" s="96" t="str">
        <f>results!I33</f>
        <v>N2</v>
      </c>
      <c r="F24" s="97">
        <f>results!J33</f>
        <v>0</v>
      </c>
      <c r="G24" s="97">
        <f>results!K33</f>
        <v>5</v>
      </c>
      <c r="H24" s="98">
        <f>results!L33</f>
        <v>50.78000000000003</v>
      </c>
      <c r="I24" s="99"/>
      <c r="J24" s="99"/>
    </row>
    <row r="25" spans="1:12" ht="15.75" customHeight="1">
      <c r="A25" s="95">
        <f>results!B34</f>
        <v>26</v>
      </c>
      <c r="B25" s="95" t="str">
        <f>results!C34</f>
        <v>Адамова Анна</v>
      </c>
      <c r="C25" s="95" t="str">
        <f>results!E34</f>
        <v>Долгер Марина</v>
      </c>
      <c r="D25" s="95" t="str">
        <f>results!G34</f>
        <v xml:space="preserve">Citroen C-4   </v>
      </c>
      <c r="E25" s="96" t="str">
        <f>results!I34</f>
        <v>N2</v>
      </c>
      <c r="F25" s="97">
        <f>results!J34</f>
        <v>0</v>
      </c>
      <c r="G25" s="97">
        <f>results!K34</f>
        <v>5</v>
      </c>
      <c r="H25" s="98">
        <f>results!L34</f>
        <v>40.673000000000002</v>
      </c>
      <c r="I25" s="99"/>
      <c r="J25" s="99"/>
    </row>
    <row r="26" spans="1:12" ht="15.75" customHeight="1">
      <c r="A26" s="95">
        <f>results!B35</f>
        <v>6</v>
      </c>
      <c r="B26" s="95" t="str">
        <f>results!C35</f>
        <v>Шеповалова Леся</v>
      </c>
      <c r="C26" s="95" t="str">
        <f>results!E35</f>
        <v>Панченко Ліза</v>
      </c>
      <c r="D26" s="95" t="str">
        <f>results!G35</f>
        <v>ТойотаСелика</v>
      </c>
      <c r="E26" s="96" t="str">
        <f>results!I35</f>
        <v>N2</v>
      </c>
      <c r="F26" s="97">
        <f>results!J35</f>
        <v>0</v>
      </c>
      <c r="G26" s="97">
        <f>results!K35</f>
        <v>5</v>
      </c>
      <c r="H26" s="98">
        <f>results!L35</f>
        <v>24.437999999999988</v>
      </c>
      <c r="I26" s="99"/>
      <c r="J26" s="99">
        <v>3</v>
      </c>
    </row>
    <row r="27" spans="1:12" ht="15.75" customHeight="1">
      <c r="A27" s="95">
        <f>results!B36</f>
        <v>15</v>
      </c>
      <c r="B27" s="95" t="str">
        <f>results!C36</f>
        <v>Шульга Ганна</v>
      </c>
      <c r="C27" s="95" t="str">
        <f>results!E36</f>
        <v>Івершень Тетяна</v>
      </c>
      <c r="D27" s="95" t="str">
        <f>results!G36</f>
        <v>Mini Cooper</v>
      </c>
      <c r="E27" s="96" t="str">
        <f>results!I36</f>
        <v>N3</v>
      </c>
      <c r="F27" s="97">
        <f>results!J36</f>
        <v>0</v>
      </c>
      <c r="G27" s="97">
        <f>results!K36</f>
        <v>4</v>
      </c>
      <c r="H27" s="98">
        <f>results!L36</f>
        <v>26.882999999999981</v>
      </c>
      <c r="I27" s="99"/>
      <c r="J27" s="99">
        <v>1</v>
      </c>
    </row>
    <row r="28" spans="1:12" ht="15.75" customHeight="1">
      <c r="A28" s="95">
        <f>results!B37</f>
        <v>19</v>
      </c>
      <c r="B28" s="95" t="str">
        <f>results!C37</f>
        <v>Кускова Крістіна</v>
      </c>
      <c r="C28" s="95" t="str">
        <f>results!E37</f>
        <v xml:space="preserve">Таня Фортуна </v>
      </c>
      <c r="D28" s="95" t="str">
        <f>results!G37</f>
        <v>МіцубісіЛансер</v>
      </c>
      <c r="E28" s="96" t="str">
        <f>results!I37</f>
        <v>N2</v>
      </c>
      <c r="F28" s="97">
        <f>results!J37</f>
        <v>0</v>
      </c>
      <c r="G28" s="97">
        <f>results!K37</f>
        <v>4</v>
      </c>
      <c r="H28" s="98">
        <f>results!L37</f>
        <v>4.6370000000000289</v>
      </c>
      <c r="I28" s="99"/>
      <c r="J28" s="99">
        <v>2</v>
      </c>
      <c r="K28" s="2"/>
      <c r="L28" s="2"/>
    </row>
    <row r="29" spans="1:12" ht="15.75" customHeight="1">
      <c r="A29" s="95">
        <f>results!B38</f>
        <v>11</v>
      </c>
      <c r="B29" s="95" t="str">
        <f>results!C38</f>
        <v>Ларіон Олеся</v>
      </c>
      <c r="C29" s="95" t="str">
        <f>results!E38</f>
        <v>Резанко Ольга</v>
      </c>
      <c r="D29" s="95" t="str">
        <f>results!G38</f>
        <v>Volkswagen Polo _ 1,4</v>
      </c>
      <c r="E29" s="96" t="str">
        <f>results!I38</f>
        <v>N1</v>
      </c>
      <c r="F29" s="97">
        <f>results!J38</f>
        <v>0</v>
      </c>
      <c r="G29" s="97">
        <f>results!K38</f>
        <v>4</v>
      </c>
      <c r="H29" s="98">
        <f>results!L38</f>
        <v>1.98599999999999</v>
      </c>
      <c r="I29" s="99">
        <v>3</v>
      </c>
      <c r="J29" s="99">
        <v>2</v>
      </c>
      <c r="K29" s="2"/>
      <c r="L29" s="2"/>
    </row>
    <row r="30" spans="1:12" ht="15.75" customHeight="1">
      <c r="A30" s="95">
        <f>results!B39</f>
        <v>30</v>
      </c>
      <c r="B30" s="95" t="str">
        <f>results!C39</f>
        <v>Бортяна Любов</v>
      </c>
      <c r="C30" s="95" t="str">
        <f>results!E39</f>
        <v>Павлюк Анжеліка</v>
      </c>
      <c r="D30" s="95" t="str">
        <f>results!G39</f>
        <v xml:space="preserve">Smart </v>
      </c>
      <c r="E30" s="96" t="str">
        <f>results!I39</f>
        <v>N1</v>
      </c>
      <c r="F30" s="97">
        <f>results!J39</f>
        <v>0</v>
      </c>
      <c r="G30" s="97">
        <f>results!K39</f>
        <v>3</v>
      </c>
      <c r="H30" s="98">
        <f>results!L39</f>
        <v>43.232000000000028</v>
      </c>
      <c r="I30" s="99">
        <v>2</v>
      </c>
      <c r="J30" s="99">
        <v>1</v>
      </c>
    </row>
    <row r="31" spans="1:12" ht="15.75" customHeight="1">
      <c r="A31" s="95">
        <f>results!B40</f>
        <v>44</v>
      </c>
      <c r="B31" s="95" t="str">
        <f>results!C40</f>
        <v>Валуйська Анна</v>
      </c>
      <c r="C31" s="95" t="str">
        <f>results!E40</f>
        <v>Ladushka</v>
      </c>
      <c r="D31" s="95" t="str">
        <f>results!G40</f>
        <v>Honda civic</v>
      </c>
      <c r="E31" s="96" t="str">
        <f>results!I40</f>
        <v>N2</v>
      </c>
      <c r="F31" s="97">
        <f>results!J40</f>
        <v>0</v>
      </c>
      <c r="G31" s="97">
        <f>results!K40</f>
        <v>3</v>
      </c>
      <c r="H31" s="98">
        <f>results!L40</f>
        <v>25.492999999999995</v>
      </c>
      <c r="I31" s="99">
        <v>1</v>
      </c>
      <c r="J31" s="99">
        <v>1</v>
      </c>
    </row>
    <row r="32" spans="1:12" ht="15.75" customHeight="1">
      <c r="A32" s="95">
        <f>results!B41</f>
        <v>0</v>
      </c>
      <c r="B32" s="95">
        <f>results!C41</f>
        <v>0</v>
      </c>
      <c r="C32" s="95">
        <f>results!E41</f>
        <v>0</v>
      </c>
      <c r="D32" s="95">
        <f>results!G41</f>
        <v>0</v>
      </c>
      <c r="E32" s="96">
        <f>results!I41</f>
        <v>0</v>
      </c>
      <c r="F32" s="97">
        <f>results!J41</f>
        <v>0</v>
      </c>
      <c r="G32" s="97">
        <f>results!K41</f>
        <v>0</v>
      </c>
      <c r="H32" s="98">
        <f>results!L41</f>
        <v>0</v>
      </c>
      <c r="I32" s="99"/>
      <c r="J32" s="99"/>
    </row>
    <row r="33" spans="1:10" ht="15.75" customHeight="1">
      <c r="A33" s="95">
        <f>results!B42</f>
        <v>0</v>
      </c>
      <c r="B33" s="95">
        <f>results!C42</f>
        <v>0</v>
      </c>
      <c r="C33" s="95">
        <f>results!E42</f>
        <v>0</v>
      </c>
      <c r="D33" s="95">
        <f>results!G42</f>
        <v>0</v>
      </c>
      <c r="E33" s="96">
        <f>results!I42</f>
        <v>0</v>
      </c>
      <c r="F33" s="97">
        <f>results!J42</f>
        <v>0</v>
      </c>
      <c r="G33" s="97">
        <f>results!K42</f>
        <v>0</v>
      </c>
      <c r="H33" s="98">
        <f>results!L42</f>
        <v>0</v>
      </c>
      <c r="I33" s="99"/>
      <c r="J33" s="99"/>
    </row>
    <row r="34" spans="1:10" ht="15.75" customHeight="1">
      <c r="A34" s="95">
        <f>results!B43</f>
        <v>0</v>
      </c>
      <c r="B34" s="95">
        <f>results!C43</f>
        <v>0</v>
      </c>
      <c r="C34" s="95">
        <f>results!E43</f>
        <v>0</v>
      </c>
      <c r="D34" s="95">
        <f>results!G43</f>
        <v>0</v>
      </c>
      <c r="E34" s="96">
        <f>results!I43</f>
        <v>0</v>
      </c>
      <c r="F34" s="97">
        <f>results!J43</f>
        <v>0</v>
      </c>
      <c r="G34" s="97">
        <f>results!K43</f>
        <v>0</v>
      </c>
      <c r="H34" s="98">
        <f>results!L43</f>
        <v>0</v>
      </c>
      <c r="I34" s="99"/>
      <c r="J34" s="99"/>
    </row>
    <row r="35" spans="1:10" ht="15.75" customHeight="1">
      <c r="A35" s="95">
        <f>results!B44</f>
        <v>0</v>
      </c>
      <c r="B35" s="95">
        <f>results!C44</f>
        <v>0</v>
      </c>
      <c r="C35" s="95">
        <f>results!E44</f>
        <v>0</v>
      </c>
      <c r="D35" s="95">
        <f>results!G44</f>
        <v>0</v>
      </c>
      <c r="E35" s="96">
        <f>results!I44</f>
        <v>0</v>
      </c>
      <c r="F35" s="97">
        <f>results!J44</f>
        <v>0</v>
      </c>
      <c r="G35" s="97">
        <f>results!K44</f>
        <v>0</v>
      </c>
      <c r="H35" s="98">
        <f>results!L44</f>
        <v>0</v>
      </c>
      <c r="I35" s="99"/>
      <c r="J35" s="99"/>
    </row>
    <row r="36" spans="1:10" ht="15.75" customHeight="1">
      <c r="A36" s="95">
        <f>results!B45</f>
        <v>0</v>
      </c>
      <c r="B36" s="95">
        <f>results!C45</f>
        <v>0</v>
      </c>
      <c r="C36" s="95">
        <f>results!E45</f>
        <v>0</v>
      </c>
      <c r="D36" s="95">
        <f>results!G45</f>
        <v>0</v>
      </c>
      <c r="E36" s="96">
        <f>results!I45</f>
        <v>0</v>
      </c>
      <c r="F36" s="97">
        <f>results!J45</f>
        <v>0</v>
      </c>
      <c r="G36" s="97">
        <f>results!K45</f>
        <v>0</v>
      </c>
      <c r="H36" s="98">
        <f>results!L45</f>
        <v>0</v>
      </c>
      <c r="I36" s="99"/>
      <c r="J36" s="99"/>
    </row>
    <row r="37" spans="1:10" ht="15.75" customHeight="1"/>
    <row r="38" spans="1:10" ht="15.75" customHeight="1"/>
    <row r="39" spans="1:10" ht="15.75" customHeight="1"/>
    <row r="40" spans="1:10" ht="15.75" customHeight="1"/>
    <row r="41" spans="1:10" ht="15.75" customHeight="1"/>
    <row r="42" spans="1:10" ht="15.75" customHeight="1"/>
    <row r="43" spans="1:10" ht="15.75" customHeight="1"/>
    <row r="44" spans="1:10" ht="15.75" customHeight="1"/>
    <row r="45" spans="1:10" ht="15.75" customHeight="1"/>
    <row r="46" spans="1:10" ht="15.75" customHeight="1"/>
    <row r="47" spans="1:10" ht="15.75" customHeight="1"/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G100"/>
  <sheetViews>
    <sheetView workbookViewId="0"/>
  </sheetViews>
  <sheetFormatPr defaultColWidth="14.453125" defaultRowHeight="15" customHeight="1"/>
  <cols>
    <col min="1" max="5" width="8" customWidth="1"/>
    <col min="6" max="6" width="11.54296875" customWidth="1"/>
    <col min="7" max="7" width="10.26953125" customWidth="1"/>
    <col min="8" max="11" width="8" customWidth="1"/>
  </cols>
  <sheetData>
    <row r="9" spans="1:7" ht="14.5">
      <c r="C9" s="100" t="s">
        <v>143</v>
      </c>
    </row>
    <row r="10" spans="1:7" ht="25.5" customHeight="1">
      <c r="A10" s="101" t="s">
        <v>144</v>
      </c>
      <c r="B10" s="101" t="s">
        <v>145</v>
      </c>
      <c r="C10" s="101" t="s">
        <v>146</v>
      </c>
      <c r="D10" s="101" t="s">
        <v>147</v>
      </c>
      <c r="E10" s="101" t="s">
        <v>148</v>
      </c>
      <c r="F10" s="101" t="s">
        <v>149</v>
      </c>
      <c r="G10" s="101" t="s">
        <v>150</v>
      </c>
    </row>
    <row r="11" spans="1:7" ht="14.5">
      <c r="A11" s="102">
        <v>2340</v>
      </c>
      <c r="B11" s="102">
        <v>3000</v>
      </c>
      <c r="C11" s="103">
        <v>1200</v>
      </c>
      <c r="D11" s="102">
        <v>1800</v>
      </c>
      <c r="E11" s="102">
        <v>2400</v>
      </c>
      <c r="F11" s="104">
        <v>20</v>
      </c>
      <c r="G11" s="104">
        <v>10</v>
      </c>
    </row>
    <row r="12" spans="1:7" ht="14.5">
      <c r="A12" s="102">
        <v>2340</v>
      </c>
      <c r="B12" s="102">
        <v>3000</v>
      </c>
      <c r="C12" s="103">
        <v>1200</v>
      </c>
      <c r="D12" s="102">
        <v>1800</v>
      </c>
      <c r="E12" s="102">
        <v>2400</v>
      </c>
      <c r="F12" s="104">
        <v>20</v>
      </c>
      <c r="G12" s="104">
        <v>10</v>
      </c>
    </row>
    <row r="13" spans="1:7" ht="14.5">
      <c r="A13" s="102">
        <v>2340</v>
      </c>
      <c r="B13" s="102">
        <v>3000</v>
      </c>
      <c r="C13" s="103">
        <v>1200</v>
      </c>
      <c r="D13" s="102">
        <v>1800</v>
      </c>
      <c r="E13" s="102">
        <v>2400</v>
      </c>
      <c r="F13" s="104">
        <v>20</v>
      </c>
      <c r="G13" s="104">
        <v>10</v>
      </c>
    </row>
    <row r="14" spans="1:7" ht="14.5">
      <c r="A14" s="102">
        <v>2340</v>
      </c>
      <c r="B14" s="102">
        <v>3000</v>
      </c>
      <c r="C14" s="103">
        <v>1200</v>
      </c>
      <c r="D14" s="102">
        <v>1800</v>
      </c>
      <c r="E14" s="102">
        <v>2400</v>
      </c>
      <c r="F14" s="104">
        <v>20</v>
      </c>
      <c r="G14" s="104">
        <v>10</v>
      </c>
    </row>
    <row r="15" spans="1:7" ht="14.5">
      <c r="A15" s="102">
        <v>2340</v>
      </c>
      <c r="B15" s="102">
        <v>3000</v>
      </c>
      <c r="C15" s="103">
        <v>1200</v>
      </c>
      <c r="D15" s="102">
        <v>1800</v>
      </c>
      <c r="E15" s="102">
        <v>2400</v>
      </c>
      <c r="F15" s="104">
        <v>20</v>
      </c>
      <c r="G15" s="104">
        <v>10</v>
      </c>
    </row>
    <row r="16" spans="1:7" ht="14.5">
      <c r="A16" s="102">
        <v>2340</v>
      </c>
      <c r="B16" s="102">
        <v>3000</v>
      </c>
      <c r="C16" s="103">
        <v>1200</v>
      </c>
      <c r="D16" s="102">
        <v>1800</v>
      </c>
      <c r="E16" s="102">
        <v>2400</v>
      </c>
      <c r="F16" s="104">
        <v>20</v>
      </c>
      <c r="G16" s="104">
        <v>10</v>
      </c>
    </row>
    <row r="17" spans="1:7" ht="14.5">
      <c r="A17" s="102">
        <v>2340</v>
      </c>
      <c r="B17" s="102">
        <v>3000</v>
      </c>
      <c r="C17" s="103">
        <v>1200</v>
      </c>
      <c r="D17" s="102">
        <v>1800</v>
      </c>
      <c r="E17" s="102">
        <v>2400</v>
      </c>
      <c r="F17" s="104">
        <v>20</v>
      </c>
      <c r="G17" s="104">
        <v>10</v>
      </c>
    </row>
    <row r="18" spans="1:7" ht="14.5">
      <c r="A18" s="102">
        <v>2340</v>
      </c>
      <c r="B18" s="102">
        <v>3000</v>
      </c>
      <c r="C18" s="103">
        <v>1200</v>
      </c>
      <c r="D18" s="102">
        <v>1800</v>
      </c>
      <c r="E18" s="102">
        <v>2400</v>
      </c>
      <c r="F18" s="104">
        <v>20</v>
      </c>
      <c r="G18" s="104">
        <v>10</v>
      </c>
    </row>
    <row r="19" spans="1:7" ht="14.5">
      <c r="A19" s="102">
        <v>2340</v>
      </c>
      <c r="B19" s="102">
        <v>3000</v>
      </c>
      <c r="C19" s="103">
        <v>1200</v>
      </c>
      <c r="D19" s="102">
        <v>1800</v>
      </c>
      <c r="E19" s="102">
        <v>2400</v>
      </c>
      <c r="F19" s="104">
        <v>20</v>
      </c>
      <c r="G19" s="104">
        <v>10</v>
      </c>
    </row>
    <row r="20" spans="1:7" ht="14.5">
      <c r="A20" s="102">
        <v>2340</v>
      </c>
      <c r="B20" s="102">
        <v>3000</v>
      </c>
      <c r="C20" s="103">
        <v>1200</v>
      </c>
      <c r="D20" s="102">
        <v>1800</v>
      </c>
      <c r="E20" s="102">
        <v>2400</v>
      </c>
      <c r="F20" s="104">
        <v>20</v>
      </c>
      <c r="G20" s="104">
        <v>10</v>
      </c>
    </row>
    <row r="21" spans="1:7" ht="15.75" customHeight="1">
      <c r="A21" s="102">
        <v>2340</v>
      </c>
      <c r="B21" s="102">
        <v>3000</v>
      </c>
      <c r="C21" s="103">
        <v>1200</v>
      </c>
      <c r="D21" s="102">
        <v>1800</v>
      </c>
      <c r="E21" s="102">
        <v>2400</v>
      </c>
      <c r="F21" s="104">
        <v>20</v>
      </c>
      <c r="G21" s="104">
        <v>10</v>
      </c>
    </row>
    <row r="22" spans="1:7" ht="15.75" customHeight="1">
      <c r="A22" s="102">
        <v>2340</v>
      </c>
      <c r="B22" s="102">
        <v>3000</v>
      </c>
      <c r="C22" s="103">
        <v>1200</v>
      </c>
      <c r="D22" s="102">
        <v>1800</v>
      </c>
      <c r="E22" s="102">
        <v>2400</v>
      </c>
      <c r="F22" s="104">
        <v>20</v>
      </c>
      <c r="G22" s="104">
        <v>10</v>
      </c>
    </row>
    <row r="23" spans="1:7" ht="15.75" customHeight="1">
      <c r="A23" s="102">
        <v>2340</v>
      </c>
      <c r="B23" s="102">
        <v>3000</v>
      </c>
      <c r="C23" s="103">
        <v>1200</v>
      </c>
      <c r="D23" s="102">
        <v>1800</v>
      </c>
      <c r="E23" s="102">
        <v>2400</v>
      </c>
      <c r="F23" s="104">
        <v>20</v>
      </c>
      <c r="G23" s="104">
        <v>10</v>
      </c>
    </row>
    <row r="24" spans="1:7" ht="15.75" customHeight="1">
      <c r="A24" s="102">
        <v>2340</v>
      </c>
      <c r="B24" s="102">
        <v>3000</v>
      </c>
      <c r="C24" s="103">
        <v>1200</v>
      </c>
      <c r="D24" s="102">
        <v>1800</v>
      </c>
      <c r="E24" s="102">
        <v>2400</v>
      </c>
      <c r="F24" s="104">
        <v>20</v>
      </c>
      <c r="G24" s="104">
        <v>10</v>
      </c>
    </row>
    <row r="25" spans="1:7" ht="15.75" customHeight="1">
      <c r="A25" s="102">
        <v>2340</v>
      </c>
      <c r="B25" s="102">
        <v>3000</v>
      </c>
      <c r="C25" s="103">
        <v>1200</v>
      </c>
      <c r="D25" s="102">
        <v>1800</v>
      </c>
      <c r="E25" s="102">
        <v>2400</v>
      </c>
      <c r="F25" s="104">
        <v>20</v>
      </c>
      <c r="G25" s="104">
        <v>10</v>
      </c>
    </row>
    <row r="26" spans="1:7" ht="15.75" customHeight="1">
      <c r="A26" s="102">
        <v>2340</v>
      </c>
      <c r="B26" s="102">
        <v>3000</v>
      </c>
      <c r="C26" s="103">
        <v>1200</v>
      </c>
      <c r="D26" s="102">
        <v>1800</v>
      </c>
      <c r="E26" s="102">
        <v>2400</v>
      </c>
      <c r="F26" s="104">
        <v>20</v>
      </c>
      <c r="G26" s="104">
        <v>10</v>
      </c>
    </row>
    <row r="27" spans="1:7" ht="15.75" customHeight="1">
      <c r="A27" s="102">
        <v>2340</v>
      </c>
      <c r="B27" s="102">
        <v>3000</v>
      </c>
      <c r="C27" s="103">
        <v>1200</v>
      </c>
      <c r="D27" s="102">
        <v>1800</v>
      </c>
      <c r="E27" s="102">
        <v>2400</v>
      </c>
      <c r="F27" s="104">
        <v>20</v>
      </c>
      <c r="G27" s="104">
        <v>10</v>
      </c>
    </row>
    <row r="28" spans="1:7" ht="15.75" customHeight="1">
      <c r="A28" s="102">
        <v>2340</v>
      </c>
      <c r="B28" s="102">
        <v>3000</v>
      </c>
      <c r="C28" s="103">
        <v>1200</v>
      </c>
      <c r="D28" s="102">
        <v>1800</v>
      </c>
      <c r="E28" s="102">
        <v>2400</v>
      </c>
      <c r="F28" s="104">
        <v>20</v>
      </c>
      <c r="G28" s="104">
        <v>10</v>
      </c>
    </row>
    <row r="29" spans="1:7" ht="15.75" customHeight="1">
      <c r="A29" s="102">
        <v>2340</v>
      </c>
      <c r="B29" s="102">
        <v>3000</v>
      </c>
      <c r="C29" s="103">
        <v>1200</v>
      </c>
      <c r="D29" s="102">
        <v>1800</v>
      </c>
      <c r="E29" s="102">
        <v>2400</v>
      </c>
      <c r="F29" s="104">
        <v>20</v>
      </c>
      <c r="G29" s="104">
        <v>10</v>
      </c>
    </row>
    <row r="30" spans="1:7" ht="15.75" customHeight="1">
      <c r="A30" s="102">
        <v>2340</v>
      </c>
      <c r="B30" s="102">
        <v>3000</v>
      </c>
      <c r="C30" s="103">
        <v>1200</v>
      </c>
      <c r="D30" s="102">
        <v>1800</v>
      </c>
      <c r="E30" s="102">
        <v>2400</v>
      </c>
      <c r="F30" s="104">
        <v>20</v>
      </c>
      <c r="G30" s="104">
        <v>10</v>
      </c>
    </row>
    <row r="31" spans="1:7" ht="15.75" customHeight="1">
      <c r="A31" s="102">
        <v>2340</v>
      </c>
      <c r="B31" s="102">
        <v>3000</v>
      </c>
      <c r="C31" s="103">
        <v>1200</v>
      </c>
      <c r="D31" s="102">
        <v>1800</v>
      </c>
      <c r="E31" s="102">
        <v>2400</v>
      </c>
      <c r="F31" s="104">
        <v>20</v>
      </c>
      <c r="G31" s="104">
        <v>10</v>
      </c>
    </row>
    <row r="32" spans="1:7" ht="15.75" customHeight="1">
      <c r="A32" s="102">
        <v>2340</v>
      </c>
      <c r="B32" s="102">
        <v>3000</v>
      </c>
      <c r="C32" s="103">
        <v>1200</v>
      </c>
      <c r="D32" s="102">
        <v>1800</v>
      </c>
      <c r="E32" s="102">
        <v>2400</v>
      </c>
      <c r="F32" s="104">
        <v>20</v>
      </c>
      <c r="G32" s="104">
        <v>10</v>
      </c>
    </row>
    <row r="33" spans="1:7" ht="15.75" customHeight="1">
      <c r="A33" s="102">
        <v>2340</v>
      </c>
      <c r="B33" s="102">
        <v>3000</v>
      </c>
      <c r="C33" s="103">
        <v>1200</v>
      </c>
      <c r="D33" s="102">
        <v>1800</v>
      </c>
      <c r="E33" s="102">
        <v>2400</v>
      </c>
      <c r="F33" s="104">
        <v>20</v>
      </c>
      <c r="G33" s="104">
        <v>10</v>
      </c>
    </row>
    <row r="34" spans="1:7" ht="15.75" customHeight="1">
      <c r="A34" s="102">
        <v>2340</v>
      </c>
      <c r="B34" s="102">
        <v>3000</v>
      </c>
      <c r="C34" s="103">
        <v>1200</v>
      </c>
      <c r="D34" s="102">
        <v>1800</v>
      </c>
      <c r="E34" s="102">
        <v>2400</v>
      </c>
      <c r="F34" s="104">
        <v>20</v>
      </c>
      <c r="G34" s="104">
        <v>10</v>
      </c>
    </row>
    <row r="35" spans="1:7" ht="15.75" customHeight="1">
      <c r="A35" s="102">
        <v>2340</v>
      </c>
      <c r="B35" s="102">
        <v>3000</v>
      </c>
      <c r="C35" s="103">
        <v>1200</v>
      </c>
      <c r="D35" s="102">
        <v>1800</v>
      </c>
      <c r="E35" s="102">
        <v>2400</v>
      </c>
      <c r="F35" s="104">
        <v>20</v>
      </c>
      <c r="G35" s="104">
        <v>10</v>
      </c>
    </row>
    <row r="36" spans="1:7" ht="15.75" customHeight="1">
      <c r="A36" s="102">
        <v>2340</v>
      </c>
      <c r="B36" s="102">
        <v>3000</v>
      </c>
      <c r="C36" s="103">
        <v>1200</v>
      </c>
      <c r="D36" s="102">
        <v>1800</v>
      </c>
      <c r="E36" s="102">
        <v>2400</v>
      </c>
      <c r="F36" s="104">
        <v>20</v>
      </c>
      <c r="G36" s="104">
        <v>10</v>
      </c>
    </row>
    <row r="37" spans="1:7" ht="15.75" customHeight="1">
      <c r="A37" s="102">
        <v>2340</v>
      </c>
      <c r="B37" s="102">
        <v>3000</v>
      </c>
      <c r="C37" s="103">
        <v>1200</v>
      </c>
      <c r="D37" s="102">
        <v>1800</v>
      </c>
      <c r="E37" s="102">
        <v>2400</v>
      </c>
      <c r="F37" s="104">
        <v>20</v>
      </c>
      <c r="G37" s="104">
        <v>10</v>
      </c>
    </row>
    <row r="38" spans="1:7" ht="15.75" customHeight="1">
      <c r="A38" s="102">
        <v>2340</v>
      </c>
      <c r="B38" s="102">
        <v>3000</v>
      </c>
      <c r="C38" s="103">
        <v>1200</v>
      </c>
      <c r="D38" s="102">
        <v>1800</v>
      </c>
      <c r="E38" s="102">
        <v>2400</v>
      </c>
      <c r="F38" s="104">
        <v>20</v>
      </c>
      <c r="G38" s="104">
        <v>10</v>
      </c>
    </row>
    <row r="39" spans="1:7" ht="15.75" customHeight="1">
      <c r="A39" s="102">
        <v>2340</v>
      </c>
      <c r="B39" s="102">
        <v>3000</v>
      </c>
      <c r="C39" s="103">
        <v>1200</v>
      </c>
      <c r="D39" s="102">
        <v>1800</v>
      </c>
      <c r="E39" s="102">
        <v>2400</v>
      </c>
      <c r="F39" s="104">
        <v>20</v>
      </c>
      <c r="G39" s="104">
        <v>10</v>
      </c>
    </row>
    <row r="40" spans="1:7" ht="15.75" customHeight="1">
      <c r="A40" s="102">
        <v>2340</v>
      </c>
      <c r="B40" s="102">
        <v>3000</v>
      </c>
      <c r="C40" s="103">
        <v>1200</v>
      </c>
      <c r="D40" s="102">
        <v>1800</v>
      </c>
      <c r="E40" s="102">
        <v>2400</v>
      </c>
      <c r="F40" s="104">
        <v>20</v>
      </c>
      <c r="G40" s="104">
        <v>10</v>
      </c>
    </row>
    <row r="41" spans="1:7" ht="15.75" customHeight="1">
      <c r="A41" s="102">
        <v>2340</v>
      </c>
      <c r="B41" s="102">
        <v>3000</v>
      </c>
      <c r="C41" s="103">
        <v>1200</v>
      </c>
      <c r="D41" s="102">
        <v>1800</v>
      </c>
      <c r="E41" s="102">
        <v>2400</v>
      </c>
      <c r="F41" s="104">
        <v>20</v>
      </c>
      <c r="G41" s="104">
        <v>10</v>
      </c>
    </row>
    <row r="42" spans="1:7" ht="15.75" customHeight="1">
      <c r="A42" s="102">
        <v>2340</v>
      </c>
      <c r="B42" s="102">
        <v>3000</v>
      </c>
      <c r="C42" s="103">
        <v>1200</v>
      </c>
      <c r="D42" s="102">
        <v>1800</v>
      </c>
      <c r="E42" s="102">
        <v>2400</v>
      </c>
      <c r="F42" s="104">
        <v>20</v>
      </c>
      <c r="G42" s="104">
        <v>10</v>
      </c>
    </row>
    <row r="43" spans="1:7" ht="15.75" customHeight="1">
      <c r="A43" s="102">
        <v>2340</v>
      </c>
      <c r="B43" s="102">
        <v>3000</v>
      </c>
      <c r="C43" s="103">
        <v>1200</v>
      </c>
      <c r="D43" s="102">
        <v>1800</v>
      </c>
      <c r="E43" s="102">
        <v>2400</v>
      </c>
      <c r="F43" s="104">
        <v>20</v>
      </c>
      <c r="G43" s="104">
        <v>10</v>
      </c>
    </row>
    <row r="44" spans="1:7" ht="15.75" customHeight="1">
      <c r="A44" s="102">
        <v>2340</v>
      </c>
      <c r="B44" s="102">
        <v>3000</v>
      </c>
      <c r="C44" s="103">
        <v>1200</v>
      </c>
      <c r="D44" s="102">
        <v>1800</v>
      </c>
      <c r="E44" s="102">
        <v>2400</v>
      </c>
      <c r="F44" s="104">
        <v>20</v>
      </c>
      <c r="G44" s="104">
        <v>10</v>
      </c>
    </row>
    <row r="45" spans="1:7" ht="15.75" customHeight="1">
      <c r="A45" s="102">
        <v>2340</v>
      </c>
      <c r="B45" s="102">
        <v>3000</v>
      </c>
      <c r="C45" s="103">
        <v>1200</v>
      </c>
      <c r="D45" s="102">
        <v>1800</v>
      </c>
      <c r="E45" s="102">
        <v>2400</v>
      </c>
      <c r="F45" s="104">
        <v>20</v>
      </c>
      <c r="G45" s="104">
        <v>10</v>
      </c>
    </row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workbookViewId="0"/>
  </sheetViews>
  <sheetFormatPr defaultColWidth="14.453125" defaultRowHeight="15" customHeight="1"/>
  <cols>
    <col min="1" max="1" width="9.08984375" customWidth="1"/>
    <col min="2" max="2" width="20.08984375" customWidth="1"/>
    <col min="3" max="3" width="4.7265625" hidden="1" customWidth="1"/>
    <col min="4" max="4" width="18.26953125" customWidth="1"/>
    <col min="5" max="5" width="4.08984375" hidden="1" customWidth="1"/>
    <col min="6" max="6" width="17" customWidth="1"/>
    <col min="7" max="8" width="6.26953125" customWidth="1"/>
    <col min="9" max="15" width="6.453125" customWidth="1"/>
    <col min="16" max="24" width="5.7265625" customWidth="1"/>
    <col min="25" max="28" width="9.08984375" customWidth="1"/>
  </cols>
  <sheetData>
    <row r="1" spans="1:28" ht="21">
      <c r="A1" s="100" t="s">
        <v>151</v>
      </c>
      <c r="B1" s="100"/>
      <c r="C1" s="100"/>
      <c r="D1" s="100"/>
      <c r="E1" s="100"/>
      <c r="F1" s="100"/>
      <c r="G1" s="105"/>
      <c r="H1" s="100"/>
      <c r="I1" s="106" t="s">
        <v>152</v>
      </c>
      <c r="J1" s="107"/>
      <c r="K1" s="108" t="s">
        <v>153</v>
      </c>
      <c r="L1" s="108"/>
      <c r="M1" s="108" t="s">
        <v>154</v>
      </c>
      <c r="N1" s="108"/>
      <c r="O1" s="108" t="s">
        <v>155</v>
      </c>
      <c r="P1" s="108"/>
      <c r="Q1" s="108" t="s">
        <v>156</v>
      </c>
      <c r="R1" s="108"/>
      <c r="S1" s="109" t="s">
        <v>157</v>
      </c>
      <c r="T1" s="108" t="s">
        <v>158</v>
      </c>
      <c r="U1" s="108"/>
      <c r="V1" s="108" t="s">
        <v>159</v>
      </c>
      <c r="W1" s="108"/>
      <c r="X1" s="109"/>
      <c r="Y1" s="109"/>
      <c r="Z1" s="108" t="s">
        <v>160</v>
      </c>
      <c r="AA1" s="108"/>
      <c r="AB1" s="108"/>
    </row>
    <row r="2" spans="1:28" ht="45" customHeight="1">
      <c r="A2" s="110" t="s">
        <v>161</v>
      </c>
      <c r="B2" s="111" t="s">
        <v>3</v>
      </c>
      <c r="C2" s="111" t="s">
        <v>4</v>
      </c>
      <c r="D2" s="111" t="s">
        <v>5</v>
      </c>
      <c r="E2" s="111" t="s">
        <v>4</v>
      </c>
      <c r="F2" s="111" t="s">
        <v>6</v>
      </c>
      <c r="G2" s="110" t="s">
        <v>7</v>
      </c>
      <c r="H2" s="111" t="s">
        <v>8</v>
      </c>
      <c r="I2" s="112" t="s">
        <v>115</v>
      </c>
      <c r="J2" s="112" t="s">
        <v>116</v>
      </c>
      <c r="K2" s="112" t="s">
        <v>115</v>
      </c>
      <c r="L2" s="112" t="s">
        <v>116</v>
      </c>
      <c r="M2" s="112" t="s">
        <v>115</v>
      </c>
      <c r="N2" s="112" t="s">
        <v>116</v>
      </c>
      <c r="O2" s="112" t="s">
        <v>115</v>
      </c>
      <c r="P2" s="112" t="s">
        <v>116</v>
      </c>
      <c r="Q2" s="112" t="s">
        <v>162</v>
      </c>
      <c r="R2" s="112" t="s">
        <v>163</v>
      </c>
      <c r="S2" s="113" t="s">
        <v>164</v>
      </c>
      <c r="T2" s="112" t="s">
        <v>162</v>
      </c>
      <c r="U2" s="112" t="s">
        <v>163</v>
      </c>
      <c r="V2" s="112" t="s">
        <v>162</v>
      </c>
      <c r="W2" s="112" t="s">
        <v>163</v>
      </c>
      <c r="X2" s="112" t="s">
        <v>165</v>
      </c>
      <c r="Y2" s="112" t="s">
        <v>166</v>
      </c>
      <c r="Z2" s="112" t="s">
        <v>167</v>
      </c>
      <c r="AA2" s="112" t="s">
        <v>168</v>
      </c>
      <c r="AB2" s="112" t="s">
        <v>169</v>
      </c>
    </row>
    <row r="3" spans="1:28" ht="14.5">
      <c r="A3" s="114">
        <v>1</v>
      </c>
      <c r="B3" s="5" t="s">
        <v>9</v>
      </c>
      <c r="C3" s="5"/>
      <c r="D3" s="6" t="s">
        <v>10</v>
      </c>
      <c r="E3" s="5"/>
      <c r="F3" s="6" t="s">
        <v>11</v>
      </c>
      <c r="G3" s="7">
        <v>2</v>
      </c>
      <c r="H3" s="8" t="s">
        <v>12</v>
      </c>
      <c r="I3" s="115" t="str">
        <f>VLOOKUP(A3,KB0_Start_KB1_In!$A$10:$AE$40,16,FALSE)</f>
        <v>0,00</v>
      </c>
      <c r="J3" s="115">
        <f>VLOOKUP(A3,KB0_Start_KB1_In!A10:AE40,17,FALSE)</f>
        <v>10</v>
      </c>
      <c r="K3" s="115" t="str">
        <f>VLOOKUP(A3,KB0_Start_KB1_In!A10:AE40,26, )</f>
        <v>0,00</v>
      </c>
      <c r="L3" s="115">
        <f>VLOOKUP(A3,KB0_Start_KB1_In!A10:AE40,27,FALSE)</f>
        <v>40</v>
      </c>
      <c r="M3" s="115" t="str">
        <f>VLOOKUP(A3,KB1_Out_KB2_In!A10:AE40,16,FALSE)</f>
        <v>0,00</v>
      </c>
      <c r="N3" s="115">
        <f>VLOOKUP(A3,KB1_Out_KB2_In!A10:AE40,17,FALSE)</f>
        <v>130</v>
      </c>
      <c r="O3" s="115" t="str">
        <f>VLOOKUP(A3,KB2_Out_KB3_Fin!A10:U40,16,FALSE)</f>
        <v>0,00</v>
      </c>
      <c r="P3" s="115">
        <f>VLOOKUP(A3,KB2_Out_KB3_Fin!A10:U40,17,FALSE)</f>
        <v>150</v>
      </c>
      <c r="Q3" s="115">
        <f>VLOOKUP(A3,slalom_01!A10:L40,4,FALSE)</f>
        <v>41.16</v>
      </c>
      <c r="R3" s="116">
        <f>VLOOKUP(A3,slalom_01!A10:L40,12,FALSE)</f>
        <v>41.16</v>
      </c>
      <c r="S3" s="116">
        <f>VLOOKUP(A3,Carting!A10:N40,12,FALSE)</f>
        <v>52.125</v>
      </c>
      <c r="T3" s="115">
        <f>VLOOKUP(A3,slalom_02!A10:L40,4,FALSE)</f>
        <v>105.44</v>
      </c>
      <c r="U3" s="116">
        <f>VLOOKUP(A3,slalom_02!A10:L40,12,FALSE)</f>
        <v>105.44</v>
      </c>
      <c r="V3" s="115">
        <f>VLOOKUP(A3,slalom_03!A10:L40,4,FALSE)</f>
        <v>34.1</v>
      </c>
      <c r="W3" s="116">
        <f>VLOOKUP(A3,slalom_03!A10:L40,12,FALSE)</f>
        <v>34.1</v>
      </c>
      <c r="X3" s="115">
        <f t="shared" ref="X3:X31" si="0">SUM(I3:P3)</f>
        <v>330</v>
      </c>
      <c r="Y3" s="116">
        <f t="shared" ref="Y3:Y31" si="1">SUM(R3+S3+U3+W3)</f>
        <v>232.82499999999999</v>
      </c>
      <c r="Z3" s="115">
        <f t="shared" ref="Z3:Z31" si="2">SUM(X3+Y3)</f>
        <v>562.82500000000005</v>
      </c>
      <c r="AA3" s="117"/>
      <c r="AB3" s="117"/>
    </row>
    <row r="4" spans="1:28" ht="14.5">
      <c r="A4" s="14">
        <v>6</v>
      </c>
      <c r="B4" s="10" t="s">
        <v>13</v>
      </c>
      <c r="C4" s="11"/>
      <c r="D4" s="10" t="s">
        <v>14</v>
      </c>
      <c r="E4" s="11"/>
      <c r="F4" s="6" t="s">
        <v>15</v>
      </c>
      <c r="G4" s="7">
        <v>1.6</v>
      </c>
      <c r="H4" s="8" t="s">
        <v>16</v>
      </c>
      <c r="I4" s="115">
        <f>VLOOKUP(A4,KB0_Start_KB1_In!$A$10:$AE$40,16,FALSE)</f>
        <v>20</v>
      </c>
      <c r="J4" s="115" t="str">
        <f>VLOOKUP(A4,KB0_Start_KB1_In!A11:AE41,17,FALSE)</f>
        <v>0,00</v>
      </c>
      <c r="K4" s="115">
        <f>VLOOKUP(A4,KB0_Start_KB1_In!A11:AE41,26, )</f>
        <v>40</v>
      </c>
      <c r="L4" s="115" t="str">
        <f>VLOOKUP(A4,KB0_Start_KB1_In!A11:AE41,27,FALSE)</f>
        <v>0,00</v>
      </c>
      <c r="M4" s="115" t="str">
        <f>VLOOKUP(A4,KB1_Out_KB2_In!A11:AE41,16,FALSE)</f>
        <v>0,00</v>
      </c>
      <c r="N4" s="115">
        <f>VLOOKUP(A4,KB1_Out_KB2_In!A11:AE41,17,FALSE)</f>
        <v>20</v>
      </c>
      <c r="O4" s="115" t="str">
        <f>VLOOKUP(A4,KB2_Out_KB3_Fin!A11:U41,16,FALSE)</f>
        <v>0,00</v>
      </c>
      <c r="P4" s="115">
        <f>VLOOKUP(A4,KB2_Out_KB3_Fin!A11:U41,17,FALSE)</f>
        <v>10</v>
      </c>
      <c r="Q4" s="115">
        <f>VLOOKUP(A4,slalom_01!A11:L41,4,FALSE)</f>
        <v>43.5</v>
      </c>
      <c r="R4" s="116">
        <f>VLOOKUP(A4,slalom_01!A11:L41,12,FALSE)</f>
        <v>43.5</v>
      </c>
      <c r="S4" s="116">
        <f>VLOOKUP(A4,Carting!A11:N41,12,FALSE)</f>
        <v>35.688000000000002</v>
      </c>
      <c r="T4" s="115">
        <f>VLOOKUP(A4,slalom_02!A11:L41,4,FALSE)</f>
        <v>115.91</v>
      </c>
      <c r="U4" s="116">
        <f>VLOOKUP(A4,slalom_02!A11:L41,12,FALSE)</f>
        <v>120.91</v>
      </c>
      <c r="V4" s="115">
        <f>VLOOKUP(A4,slalom_03!A11:L41,4,FALSE)</f>
        <v>34.340000000000003</v>
      </c>
      <c r="W4" s="116">
        <f>VLOOKUP(A4,slalom_03!A11:L41,12,FALSE)</f>
        <v>34.340000000000003</v>
      </c>
      <c r="X4" s="115">
        <f t="shared" si="0"/>
        <v>90</v>
      </c>
      <c r="Y4" s="116">
        <f t="shared" si="1"/>
        <v>234.43800000000002</v>
      </c>
      <c r="Z4" s="115">
        <f t="shared" si="2"/>
        <v>324.43799999999999</v>
      </c>
      <c r="AA4" s="117"/>
      <c r="AB4" s="117"/>
    </row>
    <row r="5" spans="1:28" ht="14.5">
      <c r="A5" s="114">
        <v>7</v>
      </c>
      <c r="B5" s="10" t="s">
        <v>17</v>
      </c>
      <c r="C5" s="10"/>
      <c r="D5" s="10" t="s">
        <v>18</v>
      </c>
      <c r="E5" s="10"/>
      <c r="F5" s="10" t="s">
        <v>19</v>
      </c>
      <c r="G5" s="7">
        <v>2</v>
      </c>
      <c r="H5" s="8" t="s">
        <v>12</v>
      </c>
      <c r="I5" s="115" t="str">
        <f>VLOOKUP(A5,KB0_Start_KB1_In!$A$10:$AE$40,16,FALSE)</f>
        <v>0,00</v>
      </c>
      <c r="J5" s="115">
        <f>VLOOKUP(A5,KB0_Start_KB1_In!A12:AE42,17,FALSE)</f>
        <v>10</v>
      </c>
      <c r="K5" s="115" t="str">
        <f>VLOOKUP(A5,KB0_Start_KB1_In!A12:AE42,26, )</f>
        <v>0,00</v>
      </c>
      <c r="L5" s="115">
        <f>VLOOKUP(A5,KB0_Start_KB1_In!A12:AE42,27,FALSE)</f>
        <v>30</v>
      </c>
      <c r="M5" s="115" t="str">
        <f>VLOOKUP(A5,KB1_Out_KB2_In!A12:AE42,16,FALSE)</f>
        <v>0,00</v>
      </c>
      <c r="N5" s="115" t="str">
        <f>VLOOKUP(A5,KB1_Out_KB2_In!A12:AE42,17,FALSE)</f>
        <v>0,00</v>
      </c>
      <c r="O5" s="115" t="str">
        <f>VLOOKUP(A5,KB2_Out_KB3_Fin!A12:U42,16,FALSE)</f>
        <v>0,00</v>
      </c>
      <c r="P5" s="115">
        <f>VLOOKUP(A5,KB2_Out_KB3_Fin!A12:U42,17,FALSE)</f>
        <v>80</v>
      </c>
      <c r="Q5" s="115">
        <f>VLOOKUP(A5,slalom_01!A12:L42,4,FALSE)</f>
        <v>69.63</v>
      </c>
      <c r="R5" s="116">
        <f>VLOOKUP(A5,slalom_01!A12:L42,12,FALSE)</f>
        <v>74.63</v>
      </c>
      <c r="S5" s="116">
        <f>VLOOKUP(A5,Carting!A12:N42,12,FALSE)</f>
        <v>42.726999999999997</v>
      </c>
      <c r="T5" s="115">
        <f>VLOOKUP(A5,slalom_02!A12:L42,4,FALSE)</f>
        <v>153.11000000000001</v>
      </c>
      <c r="U5" s="116">
        <f>VLOOKUP(A5,slalom_02!A12:L42,12,FALSE)</f>
        <v>153.11000000000001</v>
      </c>
      <c r="V5" s="115">
        <f>VLOOKUP(A5,slalom_03!A12:L42,4,FALSE)</f>
        <v>41.22</v>
      </c>
      <c r="W5" s="116">
        <f>VLOOKUP(A5,slalom_03!A12:L42,12,FALSE)</f>
        <v>41.22</v>
      </c>
      <c r="X5" s="115">
        <f t="shared" si="0"/>
        <v>120</v>
      </c>
      <c r="Y5" s="116">
        <f t="shared" si="1"/>
        <v>311.68700000000001</v>
      </c>
      <c r="Z5" s="115">
        <f t="shared" si="2"/>
        <v>431.68700000000001</v>
      </c>
      <c r="AA5" s="117"/>
      <c r="AB5" s="117"/>
    </row>
    <row r="6" spans="1:28" ht="14.5">
      <c r="A6" s="13">
        <v>8</v>
      </c>
      <c r="B6" s="10" t="s">
        <v>20</v>
      </c>
      <c r="C6" s="10"/>
      <c r="D6" s="10" t="s">
        <v>21</v>
      </c>
      <c r="E6" s="10"/>
      <c r="F6" s="10" t="s">
        <v>22</v>
      </c>
      <c r="G6" s="13" t="s">
        <v>23</v>
      </c>
      <c r="H6" s="8" t="s">
        <v>12</v>
      </c>
      <c r="I6" s="115" t="str">
        <f>VLOOKUP(A6,KB0_Start_KB1_In!$A$10:$AE$40,16,FALSE)</f>
        <v>0,00</v>
      </c>
      <c r="J6" s="115">
        <f>VLOOKUP(A6,KB0_Start_KB1_In!A13:AE43,17,FALSE)</f>
        <v>130</v>
      </c>
      <c r="K6" s="115" t="str">
        <f>VLOOKUP(A6,KB0_Start_KB1_In!A13:AE43,26, )</f>
        <v>0,00</v>
      </c>
      <c r="L6" s="115">
        <f>VLOOKUP(A6,KB0_Start_KB1_In!A13:AE43,27,FALSE)</f>
        <v>170</v>
      </c>
      <c r="M6" s="115" t="str">
        <f>VLOOKUP(A6,KB1_Out_KB2_In!A13:AE43,16,FALSE)</f>
        <v>0,00</v>
      </c>
      <c r="N6" s="115">
        <f>VLOOKUP(A6,KB1_Out_KB2_In!A13:AE43,17,FALSE)</f>
        <v>10</v>
      </c>
      <c r="O6" s="115" t="str">
        <f>VLOOKUP(A6,KB2_Out_KB3_Fin!A13:U43,16,FALSE)</f>
        <v>0,00</v>
      </c>
      <c r="P6" s="115">
        <f>VLOOKUP(A6,KB2_Out_KB3_Fin!A13:U43,17,FALSE)</f>
        <v>50</v>
      </c>
      <c r="Q6" s="115">
        <f>VLOOKUP(A6,slalom_01!A13:L43,4,FALSE)</f>
        <v>43.03</v>
      </c>
      <c r="R6" s="116">
        <f>VLOOKUP(A6,slalom_01!A13:L43,12,FALSE)</f>
        <v>43.03</v>
      </c>
      <c r="S6" s="116">
        <f>VLOOKUP(A6,Carting!A13:N43,12,FALSE)</f>
        <v>38.755000000000003</v>
      </c>
      <c r="T6" s="115">
        <f>VLOOKUP(A6,slalom_02!A13:L43,4,FALSE)</f>
        <v>100.59</v>
      </c>
      <c r="U6" s="116">
        <f>VLOOKUP(A6,slalom_02!A13:L43,12,FALSE)</f>
        <v>100.59</v>
      </c>
      <c r="V6" s="115">
        <f>VLOOKUP(A6,slalom_03!A13:L43,4,FALSE)</f>
        <v>32.409999999999997</v>
      </c>
      <c r="W6" s="116">
        <f>VLOOKUP(A6,slalom_03!A13:L43,12,FALSE)</f>
        <v>32.409999999999997</v>
      </c>
      <c r="X6" s="115">
        <f t="shared" si="0"/>
        <v>360</v>
      </c>
      <c r="Y6" s="116">
        <f t="shared" si="1"/>
        <v>214.785</v>
      </c>
      <c r="Z6" s="115">
        <f t="shared" si="2"/>
        <v>574.78499999999997</v>
      </c>
      <c r="AA6" s="117"/>
      <c r="AB6" s="117"/>
    </row>
    <row r="7" spans="1:28" ht="14.5">
      <c r="A7" s="13">
        <v>11</v>
      </c>
      <c r="B7" s="10" t="s">
        <v>24</v>
      </c>
      <c r="C7" s="10"/>
      <c r="D7" s="10" t="s">
        <v>25</v>
      </c>
      <c r="E7" s="10"/>
      <c r="F7" s="10" t="s">
        <v>26</v>
      </c>
      <c r="G7" s="14">
        <v>1.4</v>
      </c>
      <c r="H7" s="8" t="s">
        <v>27</v>
      </c>
      <c r="I7" s="115" t="str">
        <f>VLOOKUP(A7,KB0_Start_KB1_In!$A$10:$AE$40,16,FALSE)</f>
        <v>0,00</v>
      </c>
      <c r="J7" s="115" t="str">
        <f>VLOOKUP(A7,KB0_Start_KB1_In!A14:AE44,17,FALSE)</f>
        <v>0,00</v>
      </c>
      <c r="K7" s="115" t="str">
        <f>VLOOKUP(A7,KB0_Start_KB1_In!A14:AE44,26, )</f>
        <v>0,00</v>
      </c>
      <c r="L7" s="115">
        <f>VLOOKUP(A7,KB0_Start_KB1_In!A14:AE44,27,FALSE)</f>
        <v>10</v>
      </c>
      <c r="M7" s="115" t="str">
        <f>VLOOKUP(A7,KB1_Out_KB2_In!A14:AE44,16,FALSE)</f>
        <v>0,00</v>
      </c>
      <c r="N7" s="115" t="str">
        <f>VLOOKUP(A7,KB1_Out_KB2_In!A14:AE44,17,FALSE)</f>
        <v>0,00</v>
      </c>
      <c r="O7" s="115" t="str">
        <f>VLOOKUP(A7,KB2_Out_KB3_Fin!A14:U44,16,FALSE)</f>
        <v>0,00</v>
      </c>
      <c r="P7" s="115">
        <f>VLOOKUP(A7,KB2_Out_KB3_Fin!A14:U44,17,FALSE)</f>
        <v>60</v>
      </c>
      <c r="Q7" s="115">
        <f>VLOOKUP(A7,slalom_01!A14:L44,4,FALSE)</f>
        <v>36.5</v>
      </c>
      <c r="R7" s="116">
        <f>VLOOKUP(A7,slalom_01!A14:L44,12,FALSE)</f>
        <v>36.5</v>
      </c>
      <c r="S7" s="116">
        <f>VLOOKUP(A7,Carting!A14:N44,12,FALSE)</f>
        <v>32.106000000000002</v>
      </c>
      <c r="T7" s="115">
        <f>VLOOKUP(A7,slalom_02!A14:L44,4,FALSE)</f>
        <v>73.19</v>
      </c>
      <c r="U7" s="116">
        <f>VLOOKUP(A7,slalom_02!A14:L44,12,FALSE)</f>
        <v>73.19</v>
      </c>
      <c r="V7" s="115">
        <f>VLOOKUP(A7,slalom_03!A14:L44,4,FALSE)</f>
        <v>30.19</v>
      </c>
      <c r="W7" s="116">
        <f>VLOOKUP(A7,slalom_03!A14:L44,12,FALSE)</f>
        <v>30.19</v>
      </c>
      <c r="X7" s="115">
        <f t="shared" si="0"/>
        <v>70</v>
      </c>
      <c r="Y7" s="116">
        <f t="shared" si="1"/>
        <v>171.98599999999999</v>
      </c>
      <c r="Z7" s="115">
        <f t="shared" si="2"/>
        <v>241.98599999999999</v>
      </c>
      <c r="AA7" s="117"/>
      <c r="AB7" s="117"/>
    </row>
    <row r="8" spans="1:28" ht="14.5">
      <c r="A8" s="14">
        <v>12</v>
      </c>
      <c r="B8" s="6" t="s">
        <v>28</v>
      </c>
      <c r="C8" s="10"/>
      <c r="D8" s="10" t="s">
        <v>29</v>
      </c>
      <c r="E8" s="10"/>
      <c r="F8" s="6" t="s">
        <v>30</v>
      </c>
      <c r="G8" s="13">
        <v>1.2</v>
      </c>
      <c r="H8" s="8" t="s">
        <v>27</v>
      </c>
      <c r="I8" s="115" t="str">
        <f>VLOOKUP(A8,KB0_Start_KB1_In!$A$10:$AE$40,16,FALSE)</f>
        <v>0,00</v>
      </c>
      <c r="J8" s="115">
        <f>VLOOKUP(A8,KB0_Start_KB1_In!A15:AE45,17,FALSE)</f>
        <v>450</v>
      </c>
      <c r="K8" s="115">
        <f>VLOOKUP(A8,KB0_Start_KB1_In!A15:AE45,26, )</f>
        <v>1060</v>
      </c>
      <c r="L8" s="115" t="str">
        <f>VLOOKUP(A8,KB0_Start_KB1_In!A15:AE45,27,FALSE)</f>
        <v>0,00</v>
      </c>
      <c r="M8" s="115" t="str">
        <f>VLOOKUP(A8,KB1_Out_KB2_In!A15:AE45,16,FALSE)</f>
        <v>0,00</v>
      </c>
      <c r="N8" s="115">
        <f>VLOOKUP(A8,KB1_Out_KB2_In!A15:AE45,17,FALSE)</f>
        <v>730</v>
      </c>
      <c r="O8" s="115" t="str">
        <f>VLOOKUP(A8,KB2_Out_KB3_Fin!A15:U45,16,FALSE)</f>
        <v>0,00</v>
      </c>
      <c r="P8" s="115">
        <f>VLOOKUP(A8,KB2_Out_KB3_Fin!A15:U45,17,FALSE)</f>
        <v>80</v>
      </c>
      <c r="Q8" s="115">
        <f>VLOOKUP(A8,slalom_01!A15:L45,4,FALSE)</f>
        <v>53.71</v>
      </c>
      <c r="R8" s="116">
        <f>VLOOKUP(A8,slalom_01!A15:L45,12,FALSE)</f>
        <v>58.71</v>
      </c>
      <c r="S8" s="116">
        <f>VLOOKUP(A8,Carting!A15:N45,12,FALSE)</f>
        <v>49.661000000000001</v>
      </c>
      <c r="T8" s="115">
        <f>VLOOKUP(A8,slalom_02!A15:L45,4,FALSE)</f>
        <v>86.82</v>
      </c>
      <c r="U8" s="116">
        <f>VLOOKUP(A8,slalom_02!A15:L45,12,FALSE)</f>
        <v>91.82</v>
      </c>
      <c r="V8" s="115">
        <f>VLOOKUP(A8,slalom_03!A15:L45,4,FALSE)</f>
        <v>36.630000000000003</v>
      </c>
      <c r="W8" s="116">
        <f>VLOOKUP(A8,slalom_03!A15:L45,12,FALSE)</f>
        <v>36.630000000000003</v>
      </c>
      <c r="X8" s="115">
        <f t="shared" si="0"/>
        <v>2320</v>
      </c>
      <c r="Y8" s="116">
        <f t="shared" si="1"/>
        <v>236.821</v>
      </c>
      <c r="Z8" s="115">
        <f t="shared" si="2"/>
        <v>2556.8209999999999</v>
      </c>
      <c r="AA8" s="117"/>
      <c r="AB8" s="117"/>
    </row>
    <row r="9" spans="1:28" ht="14.5">
      <c r="A9" s="13">
        <v>14</v>
      </c>
      <c r="B9" s="16" t="s">
        <v>31</v>
      </c>
      <c r="C9" s="10"/>
      <c r="D9" s="10" t="s">
        <v>32</v>
      </c>
      <c r="E9" s="10"/>
      <c r="F9" s="10" t="s">
        <v>33</v>
      </c>
      <c r="G9" s="13">
        <v>1.6</v>
      </c>
      <c r="H9" s="8" t="s">
        <v>16</v>
      </c>
      <c r="I9" s="115" t="str">
        <f>VLOOKUP(A9,KB0_Start_KB1_In!$A$10:$AE$40,16,FALSE)</f>
        <v>0,00</v>
      </c>
      <c r="J9" s="115">
        <f>VLOOKUP(A9,KB0_Start_KB1_In!A16:AE46,17,FALSE)</f>
        <v>40</v>
      </c>
      <c r="K9" s="115">
        <f>VLOOKUP(A9,KB0_Start_KB1_In!A16:AE46,26, )</f>
        <v>1120</v>
      </c>
      <c r="L9" s="115" t="str">
        <f>VLOOKUP(A9,KB0_Start_KB1_In!A16:AE46,27,FALSE)</f>
        <v>0,00</v>
      </c>
      <c r="M9" s="115" t="str">
        <f>VLOOKUP(A9,KB1_Out_KB2_In!A16:AE46,16,FALSE)</f>
        <v>0,00</v>
      </c>
      <c r="N9" s="115">
        <f>VLOOKUP(A9,KB1_Out_KB2_In!A16:AE46,17,FALSE)</f>
        <v>180</v>
      </c>
      <c r="O9" s="115" t="str">
        <f>VLOOKUP(A9,KB2_Out_KB3_Fin!A16:U46,16,FALSE)</f>
        <v>0,00</v>
      </c>
      <c r="P9" s="115">
        <f>VLOOKUP(A9,KB2_Out_KB3_Fin!A16:U46,17,FALSE)</f>
        <v>40</v>
      </c>
      <c r="Q9" s="115">
        <f>VLOOKUP(A9,slalom_01!A16:L46,4,FALSE)</f>
        <v>70.319999999999993</v>
      </c>
      <c r="R9" s="116">
        <f>VLOOKUP(A9,slalom_01!A16:L46,12,FALSE)</f>
        <v>75.319999999999993</v>
      </c>
      <c r="S9" s="116">
        <f>VLOOKUP(A9,Carting!A16:N46,12,FALSE)</f>
        <v>64.245999999999995</v>
      </c>
      <c r="T9" s="115">
        <f>VLOOKUP(A9,slalom_02!A16:L46,4,FALSE)</f>
        <v>0</v>
      </c>
      <c r="U9" s="116">
        <f>VLOOKUP(A9,slalom_02!A16:L46,12,FALSE)</f>
        <v>207.65800000000002</v>
      </c>
      <c r="V9" s="115">
        <f>VLOOKUP(A9,slalom_03!A16:L46,4,FALSE)</f>
        <v>42.94</v>
      </c>
      <c r="W9" s="116">
        <f>VLOOKUP(A9,slalom_03!A16:L46,12,FALSE)</f>
        <v>42.94</v>
      </c>
      <c r="X9" s="115">
        <f t="shared" si="0"/>
        <v>1380</v>
      </c>
      <c r="Y9" s="116">
        <f t="shared" si="1"/>
        <v>390.16399999999999</v>
      </c>
      <c r="Z9" s="115">
        <f t="shared" si="2"/>
        <v>1770.164</v>
      </c>
      <c r="AA9" s="117"/>
      <c r="AB9" s="117"/>
    </row>
    <row r="10" spans="1:28" ht="14.5">
      <c r="A10" s="13">
        <v>15</v>
      </c>
      <c r="B10" s="16" t="s">
        <v>34</v>
      </c>
      <c r="C10" s="10"/>
      <c r="D10" s="10" t="s">
        <v>35</v>
      </c>
      <c r="E10" s="10"/>
      <c r="F10" s="10" t="s">
        <v>36</v>
      </c>
      <c r="G10" s="7" t="s">
        <v>37</v>
      </c>
      <c r="H10" s="14" t="s">
        <v>12</v>
      </c>
      <c r="I10" s="115" t="str">
        <f>VLOOKUP(A10,KB0_Start_KB1_In!$A$10:$AE$40,16,FALSE)</f>
        <v>0,00</v>
      </c>
      <c r="J10" s="115" t="str">
        <f>VLOOKUP(A10,KB0_Start_KB1_In!A17:AE47,17,FALSE)</f>
        <v>0,00</v>
      </c>
      <c r="K10" s="115">
        <f>VLOOKUP(A10,KB0_Start_KB1_In!A17:AE47,26, )</f>
        <v>20</v>
      </c>
      <c r="L10" s="115" t="str">
        <f>VLOOKUP(A10,KB0_Start_KB1_In!A17:AE47,27,FALSE)</f>
        <v>0,00</v>
      </c>
      <c r="M10" s="115" t="str">
        <f>VLOOKUP(A10,KB1_Out_KB2_In!A17:AE47,16,FALSE)</f>
        <v>0,00</v>
      </c>
      <c r="N10" s="115" t="str">
        <f>VLOOKUP(A10,KB1_Out_KB2_In!A17:AE47,17,FALSE)</f>
        <v>0,00</v>
      </c>
      <c r="O10" s="115" t="str">
        <f>VLOOKUP(A10,KB2_Out_KB3_Fin!A17:U47,16,FALSE)</f>
        <v>0,00</v>
      </c>
      <c r="P10" s="115">
        <f>VLOOKUP(A10,KB2_Out_KB3_Fin!A17:U47,17,FALSE)</f>
        <v>20</v>
      </c>
      <c r="Q10" s="115">
        <f>VLOOKUP(A10,slalom_01!A17:L47,4,FALSE)</f>
        <v>44.87</v>
      </c>
      <c r="R10" s="116">
        <f>VLOOKUP(A10,slalom_01!A17:L47,12,FALSE)</f>
        <v>49.87</v>
      </c>
      <c r="S10" s="116">
        <f>VLOOKUP(A10,Carting!A17:N47,12,FALSE)</f>
        <v>43.162999999999997</v>
      </c>
      <c r="T10" s="115">
        <f>VLOOKUP(A10,slalom_02!A17:L47,4,FALSE)</f>
        <v>101.35</v>
      </c>
      <c r="U10" s="116">
        <f>VLOOKUP(A10,slalom_02!A17:L47,12,FALSE)</f>
        <v>101.35</v>
      </c>
      <c r="V10" s="115">
        <f>VLOOKUP(A10,slalom_03!A17:L47,4,FALSE)</f>
        <v>32.5</v>
      </c>
      <c r="W10" s="116">
        <f>VLOOKUP(A10,slalom_03!A17:L47,12,FALSE)</f>
        <v>32.5</v>
      </c>
      <c r="X10" s="115">
        <f t="shared" si="0"/>
        <v>40</v>
      </c>
      <c r="Y10" s="116">
        <f t="shared" si="1"/>
        <v>226.88299999999998</v>
      </c>
      <c r="Z10" s="115">
        <f t="shared" si="2"/>
        <v>266.88299999999998</v>
      </c>
      <c r="AA10" s="117"/>
      <c r="AB10" s="117"/>
    </row>
    <row r="11" spans="1:28" ht="14.5">
      <c r="A11" s="14">
        <v>17</v>
      </c>
      <c r="B11" s="6" t="s">
        <v>38</v>
      </c>
      <c r="C11" s="10"/>
      <c r="D11" s="10" t="s">
        <v>39</v>
      </c>
      <c r="E11" s="10"/>
      <c r="F11" s="17" t="s">
        <v>40</v>
      </c>
      <c r="G11" s="7">
        <v>2.5</v>
      </c>
      <c r="H11" s="14" t="s">
        <v>12</v>
      </c>
      <c r="I11" s="115" t="str">
        <f>VLOOKUP(A11,KB0_Start_KB1_In!$A$10:$AE$40,16,FALSE)</f>
        <v>0,00</v>
      </c>
      <c r="J11" s="115">
        <f>VLOOKUP(A11,KB0_Start_KB1_In!A18:AE48,17,FALSE)</f>
        <v>520</v>
      </c>
      <c r="K11" s="115" t="str">
        <f>VLOOKUP(A11,KB0_Start_KB1_In!A18:AE48,26, )</f>
        <v>0,00</v>
      </c>
      <c r="L11" s="115">
        <f>VLOOKUP(A11,KB0_Start_KB1_In!A18:AE48,27,FALSE)</f>
        <v>560</v>
      </c>
      <c r="M11" s="115" t="str">
        <f>VLOOKUP(A11,KB1_Out_KB2_In!A18:AE48,16,FALSE)</f>
        <v>0,00</v>
      </c>
      <c r="N11" s="115">
        <f>VLOOKUP(A11,KB1_Out_KB2_In!A18:AE48,17,FALSE)</f>
        <v>320</v>
      </c>
      <c r="O11" s="115" t="str">
        <f>VLOOKUP(A11,KB2_Out_KB3_Fin!A18:U48,16,FALSE)</f>
        <v>0,00</v>
      </c>
      <c r="P11" s="115">
        <f>VLOOKUP(A11,KB2_Out_KB3_Fin!A18:U48,17,FALSE)</f>
        <v>40</v>
      </c>
      <c r="Q11" s="115">
        <f>VLOOKUP(A11,slalom_01!A18:L48,4,FALSE)</f>
        <v>60</v>
      </c>
      <c r="R11" s="116">
        <f>VLOOKUP(A11,slalom_01!A18:L48,12,FALSE)</f>
        <v>65</v>
      </c>
      <c r="S11" s="116">
        <f>VLOOKUP(A11,Carting!A18:N48,12,FALSE)</f>
        <v>47.095999999999997</v>
      </c>
      <c r="T11" s="115">
        <f>VLOOKUP(A11,slalom_02!A18:L48,4,FALSE)</f>
        <v>118.5</v>
      </c>
      <c r="U11" s="116">
        <f>VLOOKUP(A11,slalom_02!A18:L48,12,FALSE)</f>
        <v>118.5</v>
      </c>
      <c r="V11" s="115">
        <f>VLOOKUP(A11,slalom_03!A18:L48,4,FALSE)</f>
        <v>39.72</v>
      </c>
      <c r="W11" s="116">
        <f>VLOOKUP(A11,slalom_03!A18:L48,12,FALSE)</f>
        <v>39.72</v>
      </c>
      <c r="X11" s="115">
        <f t="shared" si="0"/>
        <v>1440</v>
      </c>
      <c r="Y11" s="116">
        <f t="shared" si="1"/>
        <v>270.31600000000003</v>
      </c>
      <c r="Z11" s="115">
        <f t="shared" si="2"/>
        <v>1710.316</v>
      </c>
      <c r="AA11" s="117"/>
      <c r="AB11" s="117"/>
    </row>
    <row r="12" spans="1:28" ht="14.5">
      <c r="A12" s="13">
        <v>19</v>
      </c>
      <c r="B12" s="6" t="s">
        <v>41</v>
      </c>
      <c r="C12" s="10"/>
      <c r="D12" s="10" t="s">
        <v>42</v>
      </c>
      <c r="E12" s="10"/>
      <c r="F12" s="10" t="s">
        <v>43</v>
      </c>
      <c r="G12" s="7">
        <v>1.6</v>
      </c>
      <c r="H12" s="14" t="s">
        <v>16</v>
      </c>
      <c r="I12" s="115" t="str">
        <f>VLOOKUP(A12,KB0_Start_KB1_In!$A$10:$AE$40,16,FALSE)</f>
        <v>0,00</v>
      </c>
      <c r="J12" s="115" t="str">
        <f>VLOOKUP(A12,KB0_Start_KB1_In!A19:AE49,17,FALSE)</f>
        <v>0,00</v>
      </c>
      <c r="K12" s="115" t="str">
        <f>VLOOKUP(A12,KB0_Start_KB1_In!A19:AE49,26, )</f>
        <v>0,00</v>
      </c>
      <c r="L12" s="115" t="str">
        <f>VLOOKUP(A12,KB0_Start_KB1_In!A19:AE49,27,FALSE)</f>
        <v>0,00</v>
      </c>
      <c r="M12" s="115" t="str">
        <f>VLOOKUP(A12,KB1_Out_KB2_In!A19:AE49,16,FALSE)</f>
        <v>0,00</v>
      </c>
      <c r="N12" s="115" t="str">
        <f>VLOOKUP(A12,KB1_Out_KB2_In!A19:AE49,17,FALSE)</f>
        <v>0,00</v>
      </c>
      <c r="O12" s="115" t="str">
        <f>VLOOKUP(A12,KB2_Out_KB3_Fin!A19:U49,16,FALSE)</f>
        <v>0,00</v>
      </c>
      <c r="P12" s="115" t="str">
        <f>VLOOKUP(A12,KB2_Out_KB3_Fin!A19:U49,17,FALSE)</f>
        <v>0,00</v>
      </c>
      <c r="Q12" s="115">
        <f>VLOOKUP(A12,slalom_01!A19:L49,4,FALSE)</f>
        <v>0</v>
      </c>
      <c r="R12" s="116">
        <f>VLOOKUP(A12,slalom_01!A19:L49,12,FALSE)</f>
        <v>83.083000000000013</v>
      </c>
      <c r="S12" s="116">
        <f>VLOOKUP(A12,Carting!A19:N49,12,FALSE)</f>
        <v>33.064</v>
      </c>
      <c r="T12" s="115">
        <f>VLOOKUP(A12,slalom_02!A19:L49,4,FALSE)</f>
        <v>92.18</v>
      </c>
      <c r="U12" s="116">
        <f>VLOOKUP(A12,slalom_02!A19:L49,12,FALSE)</f>
        <v>97.18</v>
      </c>
      <c r="V12" s="115">
        <f>VLOOKUP(A12,slalom_03!A19:L49,4,FALSE)</f>
        <v>31.31</v>
      </c>
      <c r="W12" s="116">
        <f>VLOOKUP(A12,slalom_03!A19:L49,12,FALSE)</f>
        <v>31.31</v>
      </c>
      <c r="X12" s="115">
        <f t="shared" si="0"/>
        <v>0</v>
      </c>
      <c r="Y12" s="116">
        <f t="shared" si="1"/>
        <v>244.63700000000003</v>
      </c>
      <c r="Z12" s="115">
        <f t="shared" si="2"/>
        <v>244.63700000000003</v>
      </c>
      <c r="AA12" s="117"/>
      <c r="AB12" s="117"/>
    </row>
    <row r="13" spans="1:28" ht="14.5">
      <c r="A13" s="13">
        <v>20</v>
      </c>
      <c r="B13" s="18" t="s">
        <v>44</v>
      </c>
      <c r="C13" s="10"/>
      <c r="D13" s="10" t="s">
        <v>45</v>
      </c>
      <c r="E13" s="10"/>
      <c r="F13" s="6" t="s">
        <v>46</v>
      </c>
      <c r="G13" s="13">
        <v>1</v>
      </c>
      <c r="H13" s="8" t="s">
        <v>27</v>
      </c>
      <c r="I13" s="115" t="str">
        <f>VLOOKUP(A13,KB0_Start_KB1_In!$A$10:$AE$40,16,FALSE)</f>
        <v>0,00</v>
      </c>
      <c r="J13" s="115">
        <f>VLOOKUP(A13,KB0_Start_KB1_In!A20:AE50,17,FALSE)</f>
        <v>10</v>
      </c>
      <c r="K13" s="115">
        <f>VLOOKUP(A13,KB0_Start_KB1_In!A20:AE50,26, )</f>
        <v>1300</v>
      </c>
      <c r="L13" s="115" t="str">
        <f>VLOOKUP(A13,KB0_Start_KB1_In!A20:AE50,27,FALSE)</f>
        <v>0,00</v>
      </c>
      <c r="M13" s="115">
        <f>VLOOKUP(A13,KB1_Out_KB2_In!A20:AE50,16,FALSE)</f>
        <v>240</v>
      </c>
      <c r="N13" s="115" t="str">
        <f>VLOOKUP(A13,KB1_Out_KB2_In!A20:AE50,17,FALSE)</f>
        <v>0,00</v>
      </c>
      <c r="O13" s="115" t="str">
        <f>VLOOKUP(A13,KB2_Out_KB3_Fin!A20:U50,16,FALSE)</f>
        <v>0,00</v>
      </c>
      <c r="P13" s="115">
        <f>VLOOKUP(A13,KB2_Out_KB3_Fin!A20:U50,17,FALSE)</f>
        <v>530</v>
      </c>
      <c r="Q13" s="115">
        <f>VLOOKUP(A13,slalom_01!A20:L50,4,FALSE)</f>
        <v>62.44</v>
      </c>
      <c r="R13" s="116">
        <f>VLOOKUP(A13,slalom_01!A20:L50,12,FALSE)</f>
        <v>67.44</v>
      </c>
      <c r="S13" s="116">
        <f>VLOOKUP(A13,Carting!A20:N50,12,FALSE)</f>
        <v>50.514000000000003</v>
      </c>
      <c r="T13" s="115">
        <f>VLOOKUP(A13,slalom_02!A20:L50,4,FALSE)</f>
        <v>0</v>
      </c>
      <c r="U13" s="116">
        <f>VLOOKUP(A13,slalom_02!A20:L50,12,FALSE)</f>
        <v>207.65800000000002</v>
      </c>
      <c r="V13" s="115">
        <f>VLOOKUP(A13,slalom_03!A20:L50,4,FALSE)</f>
        <v>53.31</v>
      </c>
      <c r="W13" s="116">
        <f>VLOOKUP(A13,slalom_03!A20:L50,12,FALSE)</f>
        <v>53.31</v>
      </c>
      <c r="X13" s="115">
        <f t="shared" si="0"/>
        <v>2080</v>
      </c>
      <c r="Y13" s="116">
        <f t="shared" si="1"/>
        <v>378.92200000000003</v>
      </c>
      <c r="Z13" s="115">
        <f t="shared" si="2"/>
        <v>2458.922</v>
      </c>
      <c r="AA13" s="117"/>
      <c r="AB13" s="117"/>
    </row>
    <row r="14" spans="1:28" ht="14.5">
      <c r="A14" s="13">
        <v>21</v>
      </c>
      <c r="B14" s="10" t="s">
        <v>47</v>
      </c>
      <c r="C14" s="11"/>
      <c r="D14" s="18" t="s">
        <v>48</v>
      </c>
      <c r="E14" s="10"/>
      <c r="F14" s="17" t="s">
        <v>49</v>
      </c>
      <c r="G14" s="7">
        <v>1.5</v>
      </c>
      <c r="H14" s="14" t="s">
        <v>16</v>
      </c>
      <c r="I14" s="115" t="str">
        <f>VLOOKUP(A14,KB0_Start_KB1_In!$A$10:$AE$40,16,FALSE)</f>
        <v>0,00</v>
      </c>
      <c r="J14" s="115">
        <f>VLOOKUP(A14,KB0_Start_KB1_In!A21:AE51,17,FALSE)</f>
        <v>230</v>
      </c>
      <c r="K14" s="115" t="str">
        <f>VLOOKUP(A14,KB0_Start_KB1_In!A21:AE51,26, )</f>
        <v>0,00</v>
      </c>
      <c r="L14" s="115">
        <f>VLOOKUP(A14,KB0_Start_KB1_In!A21:AE51,27,FALSE)</f>
        <v>140</v>
      </c>
      <c r="M14" s="115" t="str">
        <f>VLOOKUP(A14,KB1_Out_KB2_In!A21:AE51,16,FALSE)</f>
        <v>0,00</v>
      </c>
      <c r="N14" s="115">
        <f>VLOOKUP(A14,KB1_Out_KB2_In!A21:AE51,17,FALSE)</f>
        <v>220</v>
      </c>
      <c r="O14" s="115" t="str">
        <f>VLOOKUP(A14,KB2_Out_KB3_Fin!A21:U51,16,FALSE)</f>
        <v>0,00</v>
      </c>
      <c r="P14" s="115">
        <f>VLOOKUP(A14,KB2_Out_KB3_Fin!A21:U51,17,FALSE)</f>
        <v>50</v>
      </c>
      <c r="Q14" s="115">
        <f>VLOOKUP(A14,slalom_01!A21:L51,4,FALSE)</f>
        <v>51.1</v>
      </c>
      <c r="R14" s="116">
        <f>VLOOKUP(A14,slalom_01!A21:L51,12,FALSE)</f>
        <v>56.1</v>
      </c>
      <c r="S14" s="116">
        <f>VLOOKUP(A14,Carting!A21:N51,12,FALSE)</f>
        <v>43.685000000000002</v>
      </c>
      <c r="T14" s="115">
        <f>VLOOKUP(A14,slalom_02!A21:L51,4,FALSE)</f>
        <v>168.04</v>
      </c>
      <c r="U14" s="116">
        <f>VLOOKUP(A14,slalom_02!A21:L51,12,FALSE)</f>
        <v>168.04</v>
      </c>
      <c r="V14" s="115">
        <f>VLOOKUP(A14,slalom_03!A21:L51,4,FALSE)</f>
        <v>37.25</v>
      </c>
      <c r="W14" s="116">
        <f>VLOOKUP(A14,slalom_03!A21:L51,12,FALSE)</f>
        <v>37.25</v>
      </c>
      <c r="X14" s="115">
        <f t="shared" si="0"/>
        <v>640</v>
      </c>
      <c r="Y14" s="116">
        <f t="shared" si="1"/>
        <v>305.07499999999999</v>
      </c>
      <c r="Z14" s="115">
        <f t="shared" si="2"/>
        <v>945.07500000000005</v>
      </c>
      <c r="AA14" s="117"/>
      <c r="AB14" s="117"/>
    </row>
    <row r="15" spans="1:28" ht="14.5">
      <c r="A15" s="14">
        <v>23</v>
      </c>
      <c r="B15" s="16" t="s">
        <v>50</v>
      </c>
      <c r="C15" s="10"/>
      <c r="D15" s="10" t="s">
        <v>51</v>
      </c>
      <c r="E15" s="10"/>
      <c r="F15" s="6" t="s">
        <v>52</v>
      </c>
      <c r="G15" s="7" t="s">
        <v>37</v>
      </c>
      <c r="H15" s="14" t="s">
        <v>12</v>
      </c>
      <c r="I15" s="115" t="str">
        <f>VLOOKUP(A15,KB0_Start_KB1_In!$A$10:$AE$40,16,FALSE)</f>
        <v>0,00</v>
      </c>
      <c r="J15" s="115">
        <f>VLOOKUP(A15,KB0_Start_KB1_In!A22:AE52,17,FALSE)</f>
        <v>140</v>
      </c>
      <c r="K15" s="115" t="str">
        <f>VLOOKUP(A15,KB0_Start_KB1_In!A22:AE52,26, )</f>
        <v>0,00</v>
      </c>
      <c r="L15" s="115">
        <f>VLOOKUP(A15,KB0_Start_KB1_In!A22:AE52,27,FALSE)</f>
        <v>110</v>
      </c>
      <c r="M15" s="115" t="str">
        <f>VLOOKUP(A15,KB1_Out_KB2_In!A22:AE52,16,FALSE)</f>
        <v>0,00</v>
      </c>
      <c r="N15" s="115">
        <f>VLOOKUP(A15,KB1_Out_KB2_In!A22:AE52,17,FALSE)</f>
        <v>150</v>
      </c>
      <c r="O15" s="115" t="str">
        <f>VLOOKUP(A15,KB2_Out_KB3_Fin!A22:U52,16,FALSE)</f>
        <v>0,00</v>
      </c>
      <c r="P15" s="115">
        <f>VLOOKUP(A15,KB2_Out_KB3_Fin!A22:U52,17,FALSE)</f>
        <v>20</v>
      </c>
      <c r="Q15" s="115">
        <f>VLOOKUP(A15,slalom_01!A22:L52,4,FALSE)</f>
        <v>41.6</v>
      </c>
      <c r="R15" s="116">
        <f>VLOOKUP(A15,slalom_01!A22:L52,12,FALSE)</f>
        <v>51.6</v>
      </c>
      <c r="S15" s="116">
        <f>VLOOKUP(A15,Carting!A22:N52,12,FALSE)</f>
        <v>36.167000000000002</v>
      </c>
      <c r="T15" s="115">
        <f>VLOOKUP(A15,slalom_02!A22:L52,4,FALSE)</f>
        <v>92.56</v>
      </c>
      <c r="U15" s="116">
        <f>VLOOKUP(A15,slalom_02!A22:L52,12,FALSE)</f>
        <v>92.56</v>
      </c>
      <c r="V15" s="115">
        <f>VLOOKUP(A15,slalom_03!A22:L52,4,FALSE)</f>
        <v>28.62</v>
      </c>
      <c r="W15" s="116">
        <f>VLOOKUP(A15,slalom_03!A22:L52,12,FALSE)</f>
        <v>28.62</v>
      </c>
      <c r="X15" s="115">
        <f t="shared" si="0"/>
        <v>420</v>
      </c>
      <c r="Y15" s="116">
        <f t="shared" si="1"/>
        <v>208.947</v>
      </c>
      <c r="Z15" s="115">
        <f t="shared" si="2"/>
        <v>628.947</v>
      </c>
      <c r="AA15" s="117"/>
      <c r="AB15" s="117"/>
    </row>
    <row r="16" spans="1:28" ht="14.5">
      <c r="A16" s="14">
        <v>24</v>
      </c>
      <c r="B16" s="6" t="s">
        <v>53</v>
      </c>
      <c r="C16" s="10"/>
      <c r="D16" s="10" t="s">
        <v>54</v>
      </c>
      <c r="E16" s="10"/>
      <c r="F16" s="10" t="s">
        <v>55</v>
      </c>
      <c r="G16" s="14">
        <v>1.6</v>
      </c>
      <c r="H16" s="8" t="s">
        <v>16</v>
      </c>
      <c r="I16" s="115" t="str">
        <f>VLOOKUP(A16,KB0_Start_KB1_In!$A$10:$AE$40,16,FALSE)</f>
        <v>0,00</v>
      </c>
      <c r="J16" s="115" t="str">
        <f>VLOOKUP(A16,KB0_Start_KB1_In!A23:AE53,17,FALSE)</f>
        <v>0,00</v>
      </c>
      <c r="K16" s="115">
        <f>VLOOKUP(A16,KB0_Start_KB1_In!A23:AE53,26, )</f>
        <v>140</v>
      </c>
      <c r="L16" s="115" t="str">
        <f>VLOOKUP(A16,KB0_Start_KB1_In!A23:AE53,27,FALSE)</f>
        <v>0,00</v>
      </c>
      <c r="M16" s="115" t="str">
        <f>VLOOKUP(A16,KB1_Out_KB2_In!A23:AE53,16,FALSE)</f>
        <v>0,00</v>
      </c>
      <c r="N16" s="115">
        <f>VLOOKUP(A16,KB1_Out_KB2_In!A23:AE53,17,FALSE)</f>
        <v>210</v>
      </c>
      <c r="O16" s="115" t="str">
        <f>VLOOKUP(A16,KB2_Out_KB3_Fin!A23:U53,16,FALSE)</f>
        <v>0,00</v>
      </c>
      <c r="P16" s="115">
        <f>VLOOKUP(A16,KB2_Out_KB3_Fin!A23:U53,17,FALSE)</f>
        <v>100</v>
      </c>
      <c r="Q16" s="115">
        <f>VLOOKUP(A16,slalom_01!A23:L53,4,FALSE)</f>
        <v>59.78</v>
      </c>
      <c r="R16" s="116">
        <f>VLOOKUP(A16,slalom_01!A23:L53,12,FALSE)</f>
        <v>64.78</v>
      </c>
      <c r="S16" s="116">
        <f>VLOOKUP(A16,Carting!A23:N53,12,FALSE)</f>
        <v>39.773000000000003</v>
      </c>
      <c r="T16" s="115">
        <f>VLOOKUP(A16,slalom_02!A23:L53,4,FALSE)</f>
        <v>154.4</v>
      </c>
      <c r="U16" s="116">
        <f>VLOOKUP(A16,slalom_02!A23:L53,12,FALSE)</f>
        <v>159.4</v>
      </c>
      <c r="V16" s="115">
        <f>VLOOKUP(A16,slalom_03!A23:L53,4,FALSE)</f>
        <v>35.9</v>
      </c>
      <c r="W16" s="116">
        <f>VLOOKUP(A16,slalom_03!A23:L53,12,FALSE)</f>
        <v>35.9</v>
      </c>
      <c r="X16" s="115">
        <f t="shared" si="0"/>
        <v>450</v>
      </c>
      <c r="Y16" s="116">
        <f t="shared" si="1"/>
        <v>299.85299999999995</v>
      </c>
      <c r="Z16" s="115">
        <f t="shared" si="2"/>
        <v>749.85299999999995</v>
      </c>
      <c r="AA16" s="117"/>
      <c r="AB16" s="117"/>
    </row>
    <row r="17" spans="1:28" ht="14.5">
      <c r="A17" s="14">
        <v>26</v>
      </c>
      <c r="B17" s="6" t="s">
        <v>56</v>
      </c>
      <c r="C17" s="10"/>
      <c r="D17" s="6" t="s">
        <v>57</v>
      </c>
      <c r="E17" s="10"/>
      <c r="F17" s="17" t="s">
        <v>58</v>
      </c>
      <c r="G17" s="14">
        <v>1.6</v>
      </c>
      <c r="H17" s="8" t="s">
        <v>16</v>
      </c>
      <c r="I17" s="115">
        <f>VLOOKUP(A17,KB0_Start_KB1_In!$A$10:$AE$40,16,FALSE)</f>
        <v>40</v>
      </c>
      <c r="J17" s="115" t="str">
        <f>VLOOKUP(A17,KB0_Start_KB1_In!A24:AE54,17,FALSE)</f>
        <v>0,00</v>
      </c>
      <c r="K17" s="115">
        <f>VLOOKUP(A17,KB0_Start_KB1_In!A24:AE54,26, )</f>
        <v>60</v>
      </c>
      <c r="L17" s="115" t="str">
        <f>VLOOKUP(A17,KB0_Start_KB1_In!A24:AE54,27,FALSE)</f>
        <v>0,00</v>
      </c>
      <c r="M17" s="115" t="str">
        <f>VLOOKUP(A17,KB1_Out_KB2_In!A24:AE54,16,FALSE)</f>
        <v>0,00</v>
      </c>
      <c r="N17" s="115">
        <f>VLOOKUP(A17,KB1_Out_KB2_In!A24:AE54,17,FALSE)</f>
        <v>50</v>
      </c>
      <c r="O17" s="115" t="str">
        <f>VLOOKUP(A17,KB2_Out_KB3_Fin!A24:U54,16,FALSE)</f>
        <v>0,00</v>
      </c>
      <c r="P17" s="115" t="str">
        <f>VLOOKUP(A17,KB2_Out_KB3_Fin!A24:U54,17,FALSE)</f>
        <v>0,00</v>
      </c>
      <c r="Q17" s="115">
        <f>VLOOKUP(A17,slalom_01!A24:L54,4,FALSE)</f>
        <v>43.43</v>
      </c>
      <c r="R17" s="116">
        <f>VLOOKUP(A17,slalom_01!A24:L54,12,FALSE)</f>
        <v>43.43</v>
      </c>
      <c r="S17" s="116">
        <f>VLOOKUP(A17,Carting!A24:N54,12,FALSE)</f>
        <v>35.343000000000004</v>
      </c>
      <c r="T17" s="115">
        <f>VLOOKUP(A17,slalom_02!A24:L54,4,FALSE)</f>
        <v>81.72</v>
      </c>
      <c r="U17" s="116">
        <f>VLOOKUP(A17,slalom_02!A24:L54,12,FALSE)</f>
        <v>81.72</v>
      </c>
      <c r="V17" s="115">
        <f>VLOOKUP(A17,slalom_03!A24:L54,4,FALSE)</f>
        <v>30.18</v>
      </c>
      <c r="W17" s="116">
        <f>VLOOKUP(A17,slalom_03!A24:L54,12,FALSE)</f>
        <v>30.18</v>
      </c>
      <c r="X17" s="115">
        <f t="shared" si="0"/>
        <v>150</v>
      </c>
      <c r="Y17" s="116">
        <f t="shared" si="1"/>
        <v>190.673</v>
      </c>
      <c r="Z17" s="115">
        <f t="shared" si="2"/>
        <v>340.673</v>
      </c>
      <c r="AA17" s="117"/>
      <c r="AB17" s="117"/>
    </row>
    <row r="18" spans="1:28" ht="14.5">
      <c r="A18" s="14">
        <v>27</v>
      </c>
      <c r="B18" s="10" t="s">
        <v>59</v>
      </c>
      <c r="C18" s="10"/>
      <c r="D18" s="10" t="s">
        <v>60</v>
      </c>
      <c r="E18" s="10"/>
      <c r="F18" s="6" t="s">
        <v>61</v>
      </c>
      <c r="G18" s="14" t="s">
        <v>62</v>
      </c>
      <c r="H18" s="8" t="s">
        <v>16</v>
      </c>
      <c r="I18" s="115" t="str">
        <f>VLOOKUP(A18,KB0_Start_KB1_In!$A$10:$AE$40,16,FALSE)</f>
        <v>0,00</v>
      </c>
      <c r="J18" s="115" t="str">
        <f>VLOOKUP(A18,KB0_Start_KB1_In!A25:AE55,17,FALSE)</f>
        <v>0,00</v>
      </c>
      <c r="K18" s="115" t="str">
        <f>VLOOKUP(A18,KB0_Start_KB1_In!A25:AE55,26, )</f>
        <v>0,00</v>
      </c>
      <c r="L18" s="115" t="str">
        <f>VLOOKUP(A18,KB0_Start_KB1_In!A25:AE55,27,FALSE)</f>
        <v>0,00</v>
      </c>
      <c r="M18" s="115">
        <f>VLOOKUP(A18,KB1_Out_KB2_In!A25:AE55,16,FALSE)</f>
        <v>100</v>
      </c>
      <c r="N18" s="115" t="str">
        <f>VLOOKUP(A18,KB1_Out_KB2_In!A25:AE55,17,FALSE)</f>
        <v>0,00</v>
      </c>
      <c r="O18" s="115" t="str">
        <f>VLOOKUP(A18,KB2_Out_KB3_Fin!A25:U55,16,FALSE)</f>
        <v>0,00</v>
      </c>
      <c r="P18" s="115">
        <f>VLOOKUP(A18,KB2_Out_KB3_Fin!A25:U55,17,FALSE)</f>
        <v>40</v>
      </c>
      <c r="Q18" s="115">
        <f>VLOOKUP(A18,slalom_01!A25:L55,4,FALSE)</f>
        <v>49.38</v>
      </c>
      <c r="R18" s="116">
        <f>VLOOKUP(A18,slalom_01!A25:L55,12,FALSE)</f>
        <v>54.38</v>
      </c>
      <c r="S18" s="116">
        <f>VLOOKUP(A18,Carting!A25:N55,12,FALSE)</f>
        <v>34.979999999999997</v>
      </c>
      <c r="T18" s="115">
        <f>VLOOKUP(A18,slalom_02!A25:L55,4,FALSE)</f>
        <v>89.54</v>
      </c>
      <c r="U18" s="116">
        <f>VLOOKUP(A18,slalom_02!A25:L55,12,FALSE)</f>
        <v>89.54</v>
      </c>
      <c r="V18" s="115">
        <f>VLOOKUP(A18,slalom_03!A25:L55,4,FALSE)</f>
        <v>31.88</v>
      </c>
      <c r="W18" s="116">
        <f>VLOOKUP(A18,slalom_03!A25:L55,12,FALSE)</f>
        <v>31.88</v>
      </c>
      <c r="X18" s="115">
        <f t="shared" si="0"/>
        <v>140</v>
      </c>
      <c r="Y18" s="116">
        <f t="shared" si="1"/>
        <v>210.78</v>
      </c>
      <c r="Z18" s="115">
        <f t="shared" si="2"/>
        <v>350.78</v>
      </c>
      <c r="AA18" s="117"/>
      <c r="AB18" s="117"/>
    </row>
    <row r="19" spans="1:28" ht="14.5">
      <c r="A19" s="14">
        <v>30</v>
      </c>
      <c r="B19" s="6" t="s">
        <v>63</v>
      </c>
      <c r="C19" s="6"/>
      <c r="D19" s="6" t="s">
        <v>64</v>
      </c>
      <c r="E19" s="6"/>
      <c r="F19" s="6" t="s">
        <v>46</v>
      </c>
      <c r="G19" s="13">
        <v>0.6</v>
      </c>
      <c r="H19" s="8" t="s">
        <v>27</v>
      </c>
      <c r="I19" s="115" t="str">
        <f>VLOOKUP(A19,KB0_Start_KB1_In!$A$10:$AE$40,16,FALSE)</f>
        <v>0,00</v>
      </c>
      <c r="J19" s="115" t="str">
        <f>VLOOKUP(A19,KB0_Start_KB1_In!A26:AE56,17,FALSE)</f>
        <v>0,00</v>
      </c>
      <c r="K19" s="115" t="str">
        <f>VLOOKUP(A19,KB0_Start_KB1_In!A26:AE56,26, )</f>
        <v>0,00</v>
      </c>
      <c r="L19" s="115" t="str">
        <f>VLOOKUP(A19,KB0_Start_KB1_In!A26:AE56,27,FALSE)</f>
        <v>0,00</v>
      </c>
      <c r="M19" s="115" t="str">
        <f>VLOOKUP(A19,KB1_Out_KB2_In!A26:AE56,16,FALSE)</f>
        <v>0,00</v>
      </c>
      <c r="N19" s="115" t="str">
        <f>VLOOKUP(A19,KB1_Out_KB2_In!A26:AE56,17,FALSE)</f>
        <v>0,00</v>
      </c>
      <c r="O19" s="115" t="str">
        <f>VLOOKUP(A19,KB2_Out_KB3_Fin!A26:U56,16,FALSE)</f>
        <v>0,00</v>
      </c>
      <c r="P19" s="115" t="str">
        <f>VLOOKUP(A19,KB2_Out_KB3_Fin!A26:U56,17,FALSE)</f>
        <v>0,00</v>
      </c>
      <c r="Q19" s="115">
        <f>VLOOKUP(A19,slalom_01!A26:L56,4,FALSE)</f>
        <v>51.18</v>
      </c>
      <c r="R19" s="116">
        <f>VLOOKUP(A19,slalom_01!A26:L56,12,FALSE)</f>
        <v>61.18</v>
      </c>
      <c r="S19" s="116">
        <f>VLOOKUP(A19,Carting!A26:N56,12,FALSE)</f>
        <v>32.212000000000003</v>
      </c>
      <c r="T19" s="115">
        <f>VLOOKUP(A19,slalom_02!A26:L56,4,FALSE)</f>
        <v>92.34</v>
      </c>
      <c r="U19" s="116">
        <f>VLOOKUP(A19,slalom_02!A26:L56,12,FALSE)</f>
        <v>97.34</v>
      </c>
      <c r="V19" s="115">
        <f>VLOOKUP(A19,slalom_03!A26:L56,4,FALSE)</f>
        <v>32.5</v>
      </c>
      <c r="W19" s="116">
        <f>VLOOKUP(A19,slalom_03!A26:L56,12,FALSE)</f>
        <v>32.5</v>
      </c>
      <c r="X19" s="115">
        <f t="shared" si="0"/>
        <v>0</v>
      </c>
      <c r="Y19" s="116">
        <f t="shared" si="1"/>
        <v>223.232</v>
      </c>
      <c r="Z19" s="115">
        <f t="shared" si="2"/>
        <v>223.232</v>
      </c>
      <c r="AA19" s="117"/>
      <c r="AB19" s="117"/>
    </row>
    <row r="20" spans="1:28" ht="14.5">
      <c r="A20" s="14">
        <v>33</v>
      </c>
      <c r="B20" s="10" t="s">
        <v>65</v>
      </c>
      <c r="C20" s="10"/>
      <c r="D20" s="10" t="s">
        <v>66</v>
      </c>
      <c r="E20" s="10"/>
      <c r="F20" s="17" t="s">
        <v>67</v>
      </c>
      <c r="G20" s="14">
        <v>1.6</v>
      </c>
      <c r="H20" s="8" t="s">
        <v>16</v>
      </c>
      <c r="I20" s="115" t="str">
        <f>VLOOKUP(A20,KB0_Start_KB1_In!$A$10:$AE$40,16,FALSE)</f>
        <v>0,00</v>
      </c>
      <c r="J20" s="115">
        <f>VLOOKUP(A20,KB0_Start_KB1_In!A27:AE57,17,FALSE)</f>
        <v>80</v>
      </c>
      <c r="K20" s="115" t="str">
        <f>VLOOKUP(A20,KB0_Start_KB1_In!A27:AE57,26, )</f>
        <v>0,00</v>
      </c>
      <c r="L20" s="115">
        <f>VLOOKUP(A20,KB0_Start_KB1_In!A27:AE57,27,FALSE)</f>
        <v>160</v>
      </c>
      <c r="M20" s="115" t="str">
        <f>VLOOKUP(A20,KB1_Out_KB2_In!A27:AE57,16,FALSE)</f>
        <v>0,00</v>
      </c>
      <c r="N20" s="115">
        <f>VLOOKUP(A20,KB1_Out_KB2_In!A27:AE57,17,FALSE)</f>
        <v>20</v>
      </c>
      <c r="O20" s="115" t="str">
        <f>VLOOKUP(A20,KB2_Out_KB3_Fin!A27:U57,16,FALSE)</f>
        <v>0,00</v>
      </c>
      <c r="P20" s="115" t="str">
        <f>VLOOKUP(A20,KB2_Out_KB3_Fin!A27:U57,17,FALSE)</f>
        <v>0,00</v>
      </c>
      <c r="Q20" s="115">
        <f>VLOOKUP(A20,slalom_01!A27:L57,4,FALSE)</f>
        <v>45.28</v>
      </c>
      <c r="R20" s="116">
        <f>VLOOKUP(A20,slalom_01!A27:L57,12,FALSE)</f>
        <v>50.28</v>
      </c>
      <c r="S20" s="116">
        <f>VLOOKUP(A20,Carting!A27:N57,12,FALSE)</f>
        <v>42.692</v>
      </c>
      <c r="T20" s="115">
        <f>VLOOKUP(A20,slalom_02!A27:L57,4,FALSE)</f>
        <v>92.75</v>
      </c>
      <c r="U20" s="116">
        <f>VLOOKUP(A20,slalom_02!A27:L57,12,FALSE)</f>
        <v>92.75</v>
      </c>
      <c r="V20" s="115">
        <f>VLOOKUP(A20,slalom_03!A27:L57,4,FALSE)</f>
        <v>35.18</v>
      </c>
      <c r="W20" s="116">
        <f>VLOOKUP(A20,slalom_03!A27:L57,12,FALSE)</f>
        <v>35.18</v>
      </c>
      <c r="X20" s="115">
        <f t="shared" si="0"/>
        <v>260</v>
      </c>
      <c r="Y20" s="116">
        <f t="shared" si="1"/>
        <v>220.90200000000002</v>
      </c>
      <c r="Z20" s="115">
        <f t="shared" si="2"/>
        <v>480.90200000000004</v>
      </c>
      <c r="AA20" s="117"/>
      <c r="AB20" s="117"/>
    </row>
    <row r="21" spans="1:28" ht="15.75" customHeight="1">
      <c r="A21" s="14">
        <v>35</v>
      </c>
      <c r="B21" s="23" t="s">
        <v>68</v>
      </c>
      <c r="C21" s="10"/>
      <c r="D21" s="6" t="s">
        <v>69</v>
      </c>
      <c r="E21" s="10"/>
      <c r="F21" s="17" t="s">
        <v>70</v>
      </c>
      <c r="G21" s="14">
        <v>1.6</v>
      </c>
      <c r="H21" s="8" t="s">
        <v>16</v>
      </c>
      <c r="I21" s="115" t="str">
        <f>VLOOKUP(A21,KB0_Start_KB1_In!$A$10:$AE$40,16,FALSE)</f>
        <v>0,00</v>
      </c>
      <c r="J21" s="115" t="str">
        <f>VLOOKUP(A21,KB0_Start_KB1_In!A28:AE58,17,FALSE)</f>
        <v>0,00</v>
      </c>
      <c r="K21" s="115" t="str">
        <f>VLOOKUP(A21,KB0_Start_KB1_In!A28:AE58,26, )</f>
        <v>0,00</v>
      </c>
      <c r="L21" s="115">
        <f>VLOOKUP(A21,KB0_Start_KB1_In!A28:AE58,27,FALSE)</f>
        <v>10</v>
      </c>
      <c r="M21" s="115" t="str">
        <f>VLOOKUP(A21,KB1_Out_KB2_In!A28:AE58,16,FALSE)</f>
        <v>0,00</v>
      </c>
      <c r="N21" s="115">
        <f>VLOOKUP(A21,KB1_Out_KB2_In!A28:AE58,17,FALSE)</f>
        <v>330</v>
      </c>
      <c r="O21" s="115" t="str">
        <f>VLOOKUP(A21,KB2_Out_KB3_Fin!A28:U58,16,FALSE)</f>
        <v>0,00</v>
      </c>
      <c r="P21" s="115">
        <f>VLOOKUP(A21,KB2_Out_KB3_Fin!A28:U58,17,FALSE)</f>
        <v>20</v>
      </c>
      <c r="Q21" s="115">
        <f>VLOOKUP(A21,slalom_01!A28:L58,4,FALSE)</f>
        <v>40.840000000000003</v>
      </c>
      <c r="R21" s="116">
        <f>VLOOKUP(A21,slalom_01!A28:L58,12,FALSE)</f>
        <v>40.840000000000003</v>
      </c>
      <c r="S21" s="116">
        <f>VLOOKUP(A21,Carting!A28:N58,12,FALSE)</f>
        <v>37.317</v>
      </c>
      <c r="T21" s="115">
        <f>VLOOKUP(A21,slalom_02!A28:L58,4,FALSE)</f>
        <v>118.94</v>
      </c>
      <c r="U21" s="116">
        <f>VLOOKUP(A21,slalom_02!A28:L58,12,FALSE)</f>
        <v>118.94</v>
      </c>
      <c r="V21" s="115">
        <f>VLOOKUP(A21,slalom_03!A28:L58,4,FALSE)</f>
        <v>32.28</v>
      </c>
      <c r="W21" s="116">
        <f>VLOOKUP(A21,slalom_03!A28:L58,12,FALSE)</f>
        <v>32.28</v>
      </c>
      <c r="X21" s="115">
        <f t="shared" si="0"/>
        <v>360</v>
      </c>
      <c r="Y21" s="116">
        <f t="shared" si="1"/>
        <v>229.37700000000001</v>
      </c>
      <c r="Z21" s="115">
        <f t="shared" si="2"/>
        <v>589.37699999999995</v>
      </c>
      <c r="AA21" s="117"/>
      <c r="AB21" s="117"/>
    </row>
    <row r="22" spans="1:28" ht="15.75" customHeight="1">
      <c r="A22" s="14">
        <v>42</v>
      </c>
      <c r="B22" s="24" t="s">
        <v>71</v>
      </c>
      <c r="C22" s="10"/>
      <c r="D22" s="6" t="s">
        <v>72</v>
      </c>
      <c r="E22" s="6"/>
      <c r="F22" s="6" t="s">
        <v>73</v>
      </c>
      <c r="G22" s="14">
        <v>1.6</v>
      </c>
      <c r="H22" s="8" t="s">
        <v>16</v>
      </c>
      <c r="I22" s="115">
        <f>VLOOKUP(A22,KB0_Start_KB1_In!$A$10:$AE$40,16,FALSE)</f>
        <v>20</v>
      </c>
      <c r="J22" s="115" t="str">
        <f>VLOOKUP(A22,KB0_Start_KB1_In!A29:AE59,17,FALSE)</f>
        <v>0,00</v>
      </c>
      <c r="K22" s="115">
        <f>VLOOKUP(A22,KB0_Start_KB1_In!A29:AE59,26, )</f>
        <v>60</v>
      </c>
      <c r="L22" s="115" t="str">
        <f>VLOOKUP(A22,KB0_Start_KB1_In!A29:AE59,27,FALSE)</f>
        <v>0,00</v>
      </c>
      <c r="M22" s="115" t="str">
        <f>VLOOKUP(A22,KB1_Out_KB2_In!A29:AE59,16,FALSE)</f>
        <v>0,00</v>
      </c>
      <c r="N22" s="115">
        <f>VLOOKUP(A22,KB1_Out_KB2_In!A29:AE59,17,FALSE)</f>
        <v>110</v>
      </c>
      <c r="O22" s="115" t="str">
        <f>VLOOKUP(A22,KB2_Out_KB3_Fin!A29:U59,16,FALSE)</f>
        <v>0,00</v>
      </c>
      <c r="P22" s="115">
        <f>VLOOKUP(A22,KB2_Out_KB3_Fin!A29:U59,17,FALSE)</f>
        <v>30</v>
      </c>
      <c r="Q22" s="115">
        <f>VLOOKUP(A22,slalom_01!A29:L59,4,FALSE)</f>
        <v>56.38</v>
      </c>
      <c r="R22" s="116">
        <f>VLOOKUP(A22,slalom_01!A29:L59,12,FALSE)</f>
        <v>56.38</v>
      </c>
      <c r="S22" s="116">
        <f>VLOOKUP(A22,Carting!A29:N59,12,FALSE)</f>
        <v>41.222999999999999</v>
      </c>
      <c r="T22" s="115">
        <f>VLOOKUP(A22,slalom_02!A29:L59,4,FALSE)</f>
        <v>0</v>
      </c>
      <c r="U22" s="116">
        <f>VLOOKUP(A22,slalom_02!A29:L59,12,FALSE)</f>
        <v>207.65800000000002</v>
      </c>
      <c r="V22" s="115">
        <f>VLOOKUP(A22,slalom_03!A29:L59,4,FALSE)</f>
        <v>34.409999999999997</v>
      </c>
      <c r="W22" s="116">
        <f>VLOOKUP(A22,slalom_03!A29:L59,12,FALSE)</f>
        <v>34.409999999999997</v>
      </c>
      <c r="X22" s="115">
        <f t="shared" si="0"/>
        <v>220</v>
      </c>
      <c r="Y22" s="116">
        <f t="shared" si="1"/>
        <v>339.67100000000005</v>
      </c>
      <c r="Z22" s="115">
        <f t="shared" si="2"/>
        <v>559.67100000000005</v>
      </c>
      <c r="AA22" s="117"/>
      <c r="AB22" s="117"/>
    </row>
    <row r="23" spans="1:28" ht="15.75" customHeight="1">
      <c r="A23" s="14">
        <v>43</v>
      </c>
      <c r="B23" s="10" t="s">
        <v>74</v>
      </c>
      <c r="C23" s="10"/>
      <c r="D23" s="10" t="s">
        <v>75</v>
      </c>
      <c r="E23" s="10"/>
      <c r="F23" s="10" t="s">
        <v>76</v>
      </c>
      <c r="G23" s="14">
        <v>3</v>
      </c>
      <c r="H23" s="14" t="s">
        <v>12</v>
      </c>
      <c r="I23" s="115" t="str">
        <f>VLOOKUP(A23,KB0_Start_KB1_In!$A$10:$AE$40,16,FALSE)</f>
        <v>0,00</v>
      </c>
      <c r="J23" s="115">
        <f>VLOOKUP(A23,KB0_Start_KB1_In!A30:AE60,17,FALSE)</f>
        <v>40</v>
      </c>
      <c r="K23" s="115" t="str">
        <f>VLOOKUP(A23,KB0_Start_KB1_In!A30:AE60,26, )</f>
        <v>0,00</v>
      </c>
      <c r="L23" s="115" t="str">
        <f>VLOOKUP(A23,KB0_Start_KB1_In!A30:AE60,27,FALSE)</f>
        <v>0,00</v>
      </c>
      <c r="M23" s="115" t="str">
        <f>VLOOKUP(A23,KB1_Out_KB2_In!A30:AE60,16,FALSE)</f>
        <v>0,00</v>
      </c>
      <c r="N23" s="115">
        <f>VLOOKUP(A23,KB1_Out_KB2_In!A30:AE60,17,FALSE)</f>
        <v>350</v>
      </c>
      <c r="O23" s="115" t="str">
        <f>VLOOKUP(A23,KB2_Out_KB3_Fin!A30:U60,16,FALSE)</f>
        <v>0,00</v>
      </c>
      <c r="P23" s="115">
        <f>VLOOKUP(A23,KB2_Out_KB3_Fin!A30:U60,17,FALSE)</f>
        <v>200</v>
      </c>
      <c r="Q23" s="115">
        <f>VLOOKUP(A23,slalom_01!A30:L60,4,FALSE)</f>
        <v>51.81</v>
      </c>
      <c r="R23" s="116">
        <f>VLOOKUP(A23,slalom_01!A30:L60,12,FALSE)</f>
        <v>56.81</v>
      </c>
      <c r="S23" s="116">
        <f>VLOOKUP(A23,Carting!A30:N60,12,FALSE)</f>
        <v>51.521000000000001</v>
      </c>
      <c r="T23" s="115">
        <f>VLOOKUP(A23,slalom_02!A30:L60,4,FALSE)</f>
        <v>143.75</v>
      </c>
      <c r="U23" s="116">
        <f>VLOOKUP(A23,slalom_02!A30:L60,12,FALSE)</f>
        <v>143.75</v>
      </c>
      <c r="V23" s="115">
        <f>VLOOKUP(A23,slalom_03!A30:L60,4,FALSE)</f>
        <v>36.75</v>
      </c>
      <c r="W23" s="116">
        <f>VLOOKUP(A23,slalom_03!A30:L60,12,FALSE)</f>
        <v>36.75</v>
      </c>
      <c r="X23" s="115">
        <f t="shared" si="0"/>
        <v>590</v>
      </c>
      <c r="Y23" s="116">
        <f t="shared" si="1"/>
        <v>288.83100000000002</v>
      </c>
      <c r="Z23" s="115">
        <f t="shared" si="2"/>
        <v>878.83100000000002</v>
      </c>
      <c r="AA23" s="117"/>
      <c r="AB23" s="117"/>
    </row>
    <row r="24" spans="1:28" ht="15.75" customHeight="1">
      <c r="A24" s="14">
        <v>44</v>
      </c>
      <c r="B24" s="6" t="s">
        <v>77</v>
      </c>
      <c r="C24" s="10"/>
      <c r="D24" s="6" t="s">
        <v>78</v>
      </c>
      <c r="E24" s="6"/>
      <c r="F24" s="6" t="s">
        <v>52</v>
      </c>
      <c r="G24" s="7">
        <v>1.5</v>
      </c>
      <c r="H24" s="14" t="s">
        <v>16</v>
      </c>
      <c r="I24" s="115" t="str">
        <f>VLOOKUP(A24,KB0_Start_KB1_In!$A$10:$AE$40,16,FALSE)</f>
        <v>0,00</v>
      </c>
      <c r="J24" s="115" t="str">
        <f>VLOOKUP(A24,KB0_Start_KB1_In!A31:AE61,17,FALSE)</f>
        <v>0,00</v>
      </c>
      <c r="K24" s="115" t="str">
        <f>VLOOKUP(A24,KB0_Start_KB1_In!A31:AE61,26, )</f>
        <v>0,00</v>
      </c>
      <c r="L24" s="115">
        <f>VLOOKUP(A24,KB0_Start_KB1_In!A31:AE61,27,FALSE)</f>
        <v>10</v>
      </c>
      <c r="M24" s="115" t="str">
        <f>VLOOKUP(A24,KB1_Out_KB2_In!A31:AE61,16,FALSE)</f>
        <v>0,00</v>
      </c>
      <c r="N24" s="115" t="str">
        <f>VLOOKUP(A24,KB1_Out_KB2_In!A31:AE61,17,FALSE)</f>
        <v>0,00</v>
      </c>
      <c r="O24" s="115" t="str">
        <f>VLOOKUP(A24,KB2_Out_KB3_Fin!A31:U61,16,FALSE)</f>
        <v>0,00</v>
      </c>
      <c r="P24" s="115" t="str">
        <f>VLOOKUP(A24,KB2_Out_KB3_Fin!A31:U61,17,FALSE)</f>
        <v>0,00</v>
      </c>
      <c r="Q24" s="115">
        <f>VLOOKUP(A24,slalom_01!A31:L61,4,FALSE)</f>
        <v>36.06</v>
      </c>
      <c r="R24" s="116">
        <f>VLOOKUP(A24,slalom_01!A31:L61,12,FALSE)</f>
        <v>46.06</v>
      </c>
      <c r="S24" s="116">
        <f>VLOOKUP(A24,Carting!A31:N61,12,FALSE)</f>
        <v>34.813000000000002</v>
      </c>
      <c r="T24" s="115">
        <f>VLOOKUP(A24,slalom_02!A31:L61,4,FALSE)</f>
        <v>80.84</v>
      </c>
      <c r="U24" s="116">
        <f>VLOOKUP(A24,slalom_02!A31:L61,12,FALSE)</f>
        <v>80.84</v>
      </c>
      <c r="V24" s="115">
        <f>VLOOKUP(A24,slalom_03!A31:L61,4,FALSE)</f>
        <v>33.78</v>
      </c>
      <c r="W24" s="116">
        <f>VLOOKUP(A24,slalom_03!A31:L61,12,FALSE)</f>
        <v>33.78</v>
      </c>
      <c r="X24" s="115">
        <f t="shared" si="0"/>
        <v>10</v>
      </c>
      <c r="Y24" s="116">
        <f t="shared" si="1"/>
        <v>195.49300000000002</v>
      </c>
      <c r="Z24" s="115">
        <f t="shared" si="2"/>
        <v>205.49300000000002</v>
      </c>
      <c r="AA24" s="117"/>
      <c r="AB24" s="117"/>
    </row>
    <row r="25" spans="1:28" ht="15.75" customHeight="1">
      <c r="A25" s="14">
        <v>45</v>
      </c>
      <c r="B25" s="6" t="s">
        <v>79</v>
      </c>
      <c r="C25" s="10"/>
      <c r="D25" s="6" t="s">
        <v>80</v>
      </c>
      <c r="E25" s="10"/>
      <c r="F25" s="10" t="s">
        <v>26</v>
      </c>
      <c r="G25" s="14">
        <v>1.4</v>
      </c>
      <c r="H25" s="8" t="s">
        <v>27</v>
      </c>
      <c r="I25" s="115" t="str">
        <f>VLOOKUP(A25,KB0_Start_KB1_In!$A$10:$AE$40,16,FALSE)</f>
        <v>0,00</v>
      </c>
      <c r="J25" s="115">
        <f>VLOOKUP(A25,KB0_Start_KB1_In!A32:AE62,17,FALSE)</f>
        <v>60</v>
      </c>
      <c r="K25" s="115">
        <f>VLOOKUP(A25,KB0_Start_KB1_In!A32:AE62,26, )</f>
        <v>1880</v>
      </c>
      <c r="L25" s="115" t="str">
        <f>VLOOKUP(A25,KB0_Start_KB1_In!A32:AE62,27,FALSE)</f>
        <v>0,00</v>
      </c>
      <c r="M25" s="115" t="str">
        <f>VLOOKUP(A25,KB1_Out_KB2_In!A32:AE62,16,FALSE)</f>
        <v>0,00</v>
      </c>
      <c r="N25" s="115">
        <f>VLOOKUP(A25,KB1_Out_KB2_In!A32:AE62,17,FALSE)</f>
        <v>180</v>
      </c>
      <c r="O25" s="115" t="str">
        <f>VLOOKUP(A25,KB2_Out_KB3_Fin!A32:U62,16,FALSE)</f>
        <v>0,00</v>
      </c>
      <c r="P25" s="115">
        <f>VLOOKUP(A25,KB2_Out_KB3_Fin!A32:U62,17,FALSE)</f>
        <v>390</v>
      </c>
      <c r="Q25" s="115">
        <f>VLOOKUP(A25,slalom_01!A32:L62,4,FALSE)</f>
        <v>47.56</v>
      </c>
      <c r="R25" s="116">
        <f>VLOOKUP(A25,slalom_01!A32:L62,12,FALSE)</f>
        <v>52.56</v>
      </c>
      <c r="S25" s="116">
        <f>VLOOKUP(A25,Carting!A32:N62,12,FALSE)</f>
        <v>44.055</v>
      </c>
      <c r="T25" s="115">
        <f>VLOOKUP(A25,slalom_02!A32:L62,4,FALSE)</f>
        <v>117.91</v>
      </c>
      <c r="U25" s="116">
        <f>VLOOKUP(A25,slalom_02!A32:L62,12,FALSE)</f>
        <v>117.91</v>
      </c>
      <c r="V25" s="115">
        <f>VLOOKUP(A25,slalom_03!A32:L62,4,FALSE)</f>
        <v>35.69</v>
      </c>
      <c r="W25" s="116">
        <f>VLOOKUP(A25,slalom_03!A32:L62,12,FALSE)</f>
        <v>35.69</v>
      </c>
      <c r="X25" s="115">
        <f t="shared" si="0"/>
        <v>2510</v>
      </c>
      <c r="Y25" s="116">
        <f t="shared" si="1"/>
        <v>250.215</v>
      </c>
      <c r="Z25" s="115">
        <f t="shared" si="2"/>
        <v>2760.2150000000001</v>
      </c>
      <c r="AA25" s="117"/>
      <c r="AB25" s="117"/>
    </row>
    <row r="26" spans="1:28" ht="15.75" customHeight="1">
      <c r="A26" s="14">
        <v>47</v>
      </c>
      <c r="B26" s="6" t="s">
        <v>81</v>
      </c>
      <c r="C26" s="6"/>
      <c r="D26" s="6" t="s">
        <v>82</v>
      </c>
      <c r="E26" s="6"/>
      <c r="F26" s="6" t="s">
        <v>83</v>
      </c>
      <c r="G26" s="13">
        <v>2.2000000000000002</v>
      </c>
      <c r="H26" s="14" t="s">
        <v>12</v>
      </c>
      <c r="I26" s="115" t="str">
        <f>VLOOKUP(A26,KB0_Start_KB1_In!$A$10:$AE$40,16,FALSE)</f>
        <v>0,00</v>
      </c>
      <c r="J26" s="115">
        <f>VLOOKUP(A26,KB0_Start_KB1_In!A33:AE63,17,FALSE)</f>
        <v>100</v>
      </c>
      <c r="K26" s="115" t="str">
        <f>VLOOKUP(A26,KB0_Start_KB1_In!A33:AE63,26, )</f>
        <v>0,00</v>
      </c>
      <c r="L26" s="115">
        <f>VLOOKUP(A26,KB0_Start_KB1_In!A33:AE63,27,FALSE)</f>
        <v>120</v>
      </c>
      <c r="M26" s="115" t="str">
        <f>VLOOKUP(A26,KB1_Out_KB2_In!A33:AE63,16,FALSE)</f>
        <v>0,00</v>
      </c>
      <c r="N26" s="115">
        <f>VLOOKUP(A26,KB1_Out_KB2_In!A33:AE63,17,FALSE)</f>
        <v>50</v>
      </c>
      <c r="O26" s="115" t="str">
        <f>VLOOKUP(A26,KB2_Out_KB3_Fin!A33:U63,16,FALSE)</f>
        <v>0,00</v>
      </c>
      <c r="P26" s="115">
        <f>VLOOKUP(A26,KB2_Out_KB3_Fin!A33:U63,17,FALSE)</f>
        <v>80</v>
      </c>
      <c r="Q26" s="115">
        <f>VLOOKUP(A26,slalom_01!A33:L63,4,FALSE)</f>
        <v>43.94</v>
      </c>
      <c r="R26" s="116">
        <f>VLOOKUP(A26,slalom_01!A33:L63,12,FALSE)</f>
        <v>53.94</v>
      </c>
      <c r="S26" s="116">
        <f>VLOOKUP(A26,Carting!A33:N63,12,FALSE)</f>
        <v>35.283000000000001</v>
      </c>
      <c r="T26" s="115">
        <f>VLOOKUP(A26,slalom_02!A33:L63,4,FALSE)</f>
        <v>0</v>
      </c>
      <c r="U26" s="116">
        <f>VLOOKUP(A26,slalom_02!A33:L63,12,FALSE)</f>
        <v>207.65800000000002</v>
      </c>
      <c r="V26" s="115">
        <f>VLOOKUP(A26,slalom_03!A33:L63,4,FALSE)</f>
        <v>31.75</v>
      </c>
      <c r="W26" s="116">
        <f>VLOOKUP(A26,slalom_03!A33:L63,12,FALSE)</f>
        <v>31.75</v>
      </c>
      <c r="X26" s="115">
        <f t="shared" si="0"/>
        <v>350</v>
      </c>
      <c r="Y26" s="116">
        <f t="shared" si="1"/>
        <v>328.63100000000003</v>
      </c>
      <c r="Z26" s="115">
        <f t="shared" si="2"/>
        <v>678.63100000000009</v>
      </c>
      <c r="AA26" s="117"/>
      <c r="AB26" s="117"/>
    </row>
    <row r="27" spans="1:28" ht="15.75" customHeight="1">
      <c r="A27" s="14">
        <v>48</v>
      </c>
      <c r="B27" s="6" t="s">
        <v>84</v>
      </c>
      <c r="C27" s="10"/>
      <c r="D27" s="6" t="s">
        <v>85</v>
      </c>
      <c r="E27" s="10"/>
      <c r="F27" s="6" t="s">
        <v>86</v>
      </c>
      <c r="G27" s="13">
        <v>1.6</v>
      </c>
      <c r="H27" s="14" t="s">
        <v>16</v>
      </c>
      <c r="I27" s="115" t="str">
        <f>VLOOKUP(A27,KB0_Start_KB1_In!$A$10:$AE$40,16,FALSE)</f>
        <v>0,00</v>
      </c>
      <c r="J27" s="115">
        <f>VLOOKUP(A27,KB0_Start_KB1_In!A34:AE64,17,FALSE)</f>
        <v>390</v>
      </c>
      <c r="K27" s="115">
        <f>VLOOKUP(A27,KB0_Start_KB1_In!A34:AE64,26, )</f>
        <v>2000</v>
      </c>
      <c r="L27" s="115" t="str">
        <f>VLOOKUP(A27,KB0_Start_KB1_In!A34:AE64,27,FALSE)</f>
        <v>0,00</v>
      </c>
      <c r="M27" s="115" t="str">
        <f>VLOOKUP(A27,KB1_Out_KB2_In!A34:AE64,16,FALSE)</f>
        <v>0,00</v>
      </c>
      <c r="N27" s="115">
        <f>VLOOKUP(A27,KB1_Out_KB2_In!A34:AE64,17,FALSE)</f>
        <v>360</v>
      </c>
      <c r="O27" s="115">
        <f>VLOOKUP(A27,KB2_Out_KB3_Fin!A34:U64,16,FALSE)</f>
        <v>3400</v>
      </c>
      <c r="P27" s="115" t="str">
        <f>VLOOKUP(A27,KB2_Out_KB3_Fin!A34:U64,17,FALSE)</f>
        <v>0,00</v>
      </c>
      <c r="Q27" s="115">
        <f>VLOOKUP(A27,slalom_01!A34:L64,4,FALSE)</f>
        <v>75.53</v>
      </c>
      <c r="R27" s="116">
        <f>VLOOKUP(A27,slalom_01!A34:L64,12,FALSE)</f>
        <v>75.53</v>
      </c>
      <c r="S27" s="116">
        <f>VLOOKUP(A27,Carting!A34:N64,12,FALSE)</f>
        <v>0</v>
      </c>
      <c r="T27" s="115">
        <f>VLOOKUP(A27,slalom_02!A34:L64,4,FALSE)</f>
        <v>188.78</v>
      </c>
      <c r="U27" s="116">
        <f>VLOOKUP(A27,slalom_02!A34:L64,12,FALSE)</f>
        <v>188.78</v>
      </c>
      <c r="V27" s="115">
        <f>VLOOKUP(A27,slalom_03!A34:L64,4,FALSE)</f>
        <v>0</v>
      </c>
      <c r="W27" s="116">
        <f>VLOOKUP(A27,slalom_03!A34:L64,12,FALSE)</f>
        <v>0</v>
      </c>
      <c r="X27" s="115">
        <f t="shared" si="0"/>
        <v>6150</v>
      </c>
      <c r="Y27" s="116">
        <f t="shared" si="1"/>
        <v>264.31</v>
      </c>
      <c r="Z27" s="115">
        <f t="shared" si="2"/>
        <v>6414.31</v>
      </c>
      <c r="AA27" s="117"/>
      <c r="AB27" s="117"/>
    </row>
    <row r="28" spans="1:28" ht="15.75" customHeight="1">
      <c r="A28" s="13">
        <v>16</v>
      </c>
      <c r="B28" s="6" t="s">
        <v>87</v>
      </c>
      <c r="C28" s="10"/>
      <c r="D28" s="6" t="s">
        <v>88</v>
      </c>
      <c r="E28" s="10"/>
      <c r="F28" s="6" t="s">
        <v>89</v>
      </c>
      <c r="G28" s="7">
        <v>1.9</v>
      </c>
      <c r="H28" s="8" t="s">
        <v>12</v>
      </c>
      <c r="I28" s="115" t="str">
        <f>VLOOKUP(A28,KB0_Start_KB1_In!$A$10:$AE$40,16,FALSE)</f>
        <v>0,00</v>
      </c>
      <c r="J28" s="115" t="str">
        <f>VLOOKUP(A28,KB0_Start_KB1_In!A35:AE65,17,FALSE)</f>
        <v>0,00</v>
      </c>
      <c r="K28" s="115">
        <f>VLOOKUP(A28,KB0_Start_KB1_In!A35:AE65,26, )</f>
        <v>120</v>
      </c>
      <c r="L28" s="115" t="str">
        <f>VLOOKUP(A28,KB0_Start_KB1_In!A35:AE65,27,FALSE)</f>
        <v>0,00</v>
      </c>
      <c r="M28" s="115" t="str">
        <f>VLOOKUP(A28,KB1_Out_KB2_In!A35:AE65,16,FALSE)</f>
        <v>0,00</v>
      </c>
      <c r="N28" s="115">
        <f>VLOOKUP(A28,KB1_Out_KB2_In!A35:AE65,17,FALSE)</f>
        <v>310</v>
      </c>
      <c r="O28" s="115" t="str">
        <f>VLOOKUP(A28,KB2_Out_KB3_Fin!A35:U65,16,FALSE)</f>
        <v>0,00</v>
      </c>
      <c r="P28" s="115">
        <f>VLOOKUP(A28,KB2_Out_KB3_Fin!A35:U65,17,FALSE)</f>
        <v>250</v>
      </c>
      <c r="Q28" s="115">
        <f>VLOOKUP(A28,slalom_01!A35:L65,4,FALSE)</f>
        <v>43.57</v>
      </c>
      <c r="R28" s="116">
        <f>VLOOKUP(A28,slalom_01!A35:L65,12,FALSE)</f>
        <v>53.57</v>
      </c>
      <c r="S28" s="116">
        <f>VLOOKUP(A28,Carting!A35:N65,12,FALSE)</f>
        <v>40.115000000000002</v>
      </c>
      <c r="T28" s="115">
        <f>VLOOKUP(A28,slalom_02!A35:L65,4,FALSE)</f>
        <v>116.35</v>
      </c>
      <c r="U28" s="116">
        <f>VLOOKUP(A28,slalom_02!A35:L65,12,FALSE)</f>
        <v>116.35</v>
      </c>
      <c r="V28" s="115">
        <f>VLOOKUP(A28,slalom_03!A35:L65,4,FALSE)</f>
        <v>31.5</v>
      </c>
      <c r="W28" s="116">
        <f>VLOOKUP(A28,slalom_03!A35:L65,12,FALSE)</f>
        <v>31.5</v>
      </c>
      <c r="X28" s="115">
        <f t="shared" si="0"/>
        <v>680</v>
      </c>
      <c r="Y28" s="116">
        <f t="shared" si="1"/>
        <v>241.535</v>
      </c>
      <c r="Z28" s="115">
        <f t="shared" si="2"/>
        <v>921.53499999999997</v>
      </c>
      <c r="AA28" s="117"/>
      <c r="AB28" s="117"/>
    </row>
    <row r="29" spans="1:28" ht="15.75" customHeight="1">
      <c r="A29" s="13">
        <v>22</v>
      </c>
      <c r="B29" s="6" t="s">
        <v>90</v>
      </c>
      <c r="C29" s="6"/>
      <c r="D29" s="6" t="s">
        <v>91</v>
      </c>
      <c r="E29" s="6"/>
      <c r="F29" s="6" t="s">
        <v>92</v>
      </c>
      <c r="G29" s="13" t="s">
        <v>37</v>
      </c>
      <c r="H29" s="8" t="s">
        <v>12</v>
      </c>
      <c r="I29" s="115" t="str">
        <f>VLOOKUP(A29,KB0_Start_KB1_In!$A$10:$AE$40,16,FALSE)</f>
        <v>0,00</v>
      </c>
      <c r="J29" s="115">
        <f>VLOOKUP(A29,KB0_Start_KB1_In!A36:AE66,17,FALSE)</f>
        <v>270</v>
      </c>
      <c r="K29" s="115" t="str">
        <f>VLOOKUP(A29,KB0_Start_KB1_In!A36:AE66,26, )</f>
        <v>0,00</v>
      </c>
      <c r="L29" s="115" t="str">
        <f>VLOOKUP(A29,KB0_Start_KB1_In!A36:AE66,27,FALSE)</f>
        <v>0,00</v>
      </c>
      <c r="M29" s="115" t="str">
        <f>VLOOKUP(A29,KB1_Out_KB2_In!A36:AE66,16,FALSE)</f>
        <v>0,00</v>
      </c>
      <c r="N29" s="115">
        <f>VLOOKUP(A29,KB1_Out_KB2_In!A36:AE66,17,FALSE)</f>
        <v>330</v>
      </c>
      <c r="O29" s="115" t="str">
        <f>VLOOKUP(A29,KB2_Out_KB3_Fin!A36:U66,16,FALSE)</f>
        <v>0,00</v>
      </c>
      <c r="P29" s="115">
        <f>VLOOKUP(A29,KB2_Out_KB3_Fin!A36:U66,17,FALSE)</f>
        <v>170</v>
      </c>
      <c r="Q29" s="115">
        <f>VLOOKUP(A29,slalom_01!A36:L66,4,FALSE)</f>
        <v>0</v>
      </c>
      <c r="R29" s="116">
        <f>VLOOKUP(A29,slalom_01!A36:L66,12,FALSE)</f>
        <v>83.083000000000013</v>
      </c>
      <c r="S29" s="116">
        <f>VLOOKUP(A29,Carting!A36:N66,12,FALSE)</f>
        <v>39.042999999999999</v>
      </c>
      <c r="T29" s="115">
        <f>VLOOKUP(A29,slalom_02!A36:L66,4,FALSE)</f>
        <v>0</v>
      </c>
      <c r="U29" s="116">
        <f>VLOOKUP(A29,slalom_02!A36:L66,12,FALSE)</f>
        <v>207.65800000000002</v>
      </c>
      <c r="V29" s="115">
        <f>VLOOKUP(A29,slalom_03!A36:L66,4,FALSE)</f>
        <v>32.159999999999997</v>
      </c>
      <c r="W29" s="116">
        <f>VLOOKUP(A29,slalom_03!A36:L66,12,FALSE)</f>
        <v>32.159999999999997</v>
      </c>
      <c r="X29" s="115">
        <f t="shared" si="0"/>
        <v>770</v>
      </c>
      <c r="Y29" s="116">
        <f t="shared" si="1"/>
        <v>361.94399999999996</v>
      </c>
      <c r="Z29" s="115">
        <f t="shared" si="2"/>
        <v>1131.944</v>
      </c>
      <c r="AA29" s="117"/>
      <c r="AB29" s="117"/>
    </row>
    <row r="30" spans="1:28" ht="15.75" customHeight="1">
      <c r="A30" s="13">
        <v>28</v>
      </c>
      <c r="B30" s="6" t="s">
        <v>93</v>
      </c>
      <c r="C30" s="6"/>
      <c r="D30" s="6" t="s">
        <v>94</v>
      </c>
      <c r="E30" s="6"/>
      <c r="F30" s="6" t="s">
        <v>95</v>
      </c>
      <c r="G30" s="7">
        <v>1.4</v>
      </c>
      <c r="H30" s="8" t="s">
        <v>27</v>
      </c>
      <c r="I30" s="115">
        <f>VLOOKUP(A30,KB0_Start_KB1_In!$A$10:$AE$40,16,FALSE)</f>
        <v>20</v>
      </c>
      <c r="J30" s="115" t="str">
        <f>VLOOKUP(A30,KB0_Start_KB1_In!A37:AE67,17,FALSE)</f>
        <v>0,00</v>
      </c>
      <c r="K30" s="115" t="str">
        <f>VLOOKUP(A30,KB0_Start_KB1_In!A37:AE67,26, )</f>
        <v>0,00</v>
      </c>
      <c r="L30" s="115" t="str">
        <f>VLOOKUP(A30,KB0_Start_KB1_In!A37:AE67,27,FALSE)</f>
        <v>0,00</v>
      </c>
      <c r="M30" s="115" t="str">
        <f>VLOOKUP(A30,KB1_Out_KB2_In!A37:AE67,16,FALSE)</f>
        <v>0,00</v>
      </c>
      <c r="N30" s="115">
        <f>VLOOKUP(A30,KB1_Out_KB2_In!A37:AE67,17,FALSE)</f>
        <v>200</v>
      </c>
      <c r="O30" s="115" t="str">
        <f>VLOOKUP(A30,KB2_Out_KB3_Fin!A37:U67,16,FALSE)</f>
        <v>0,00</v>
      </c>
      <c r="P30" s="115">
        <f>VLOOKUP(A30,KB2_Out_KB3_Fin!A37:U67,17,FALSE)</f>
        <v>80</v>
      </c>
      <c r="Q30" s="115">
        <f>VLOOKUP(A30,slalom_01!A37:L67,4,FALSE)</f>
        <v>39.44</v>
      </c>
      <c r="R30" s="116">
        <f>VLOOKUP(A30,slalom_01!A37:L67,12,FALSE)</f>
        <v>44.44</v>
      </c>
      <c r="S30" s="116">
        <f>VLOOKUP(A30,Carting!A37:N67,12,FALSE)</f>
        <v>31.702000000000002</v>
      </c>
      <c r="T30" s="115">
        <f>VLOOKUP(A30,slalom_02!A37:L67,4,FALSE)</f>
        <v>63.85</v>
      </c>
      <c r="U30" s="116">
        <f>VLOOKUP(A30,slalom_02!A37:L67,12,FALSE)</f>
        <v>63.85</v>
      </c>
      <c r="V30" s="115">
        <f>VLOOKUP(A30,slalom_03!A37:L67,4,FALSE)</f>
        <v>32.29</v>
      </c>
      <c r="W30" s="116">
        <f>VLOOKUP(A30,slalom_03!A37:L67,12,FALSE)</f>
        <v>32.29</v>
      </c>
      <c r="X30" s="115">
        <f t="shared" si="0"/>
        <v>300</v>
      </c>
      <c r="Y30" s="116">
        <f t="shared" si="1"/>
        <v>172.28199999999998</v>
      </c>
      <c r="Z30" s="115">
        <f t="shared" si="2"/>
        <v>472.28199999999998</v>
      </c>
      <c r="AA30" s="117"/>
      <c r="AB30" s="117"/>
    </row>
    <row r="31" spans="1:28" ht="15.75" customHeight="1">
      <c r="A31" s="14">
        <v>25</v>
      </c>
      <c r="B31" s="6" t="s">
        <v>96</v>
      </c>
      <c r="C31" s="10"/>
      <c r="D31" s="6" t="s">
        <v>97</v>
      </c>
      <c r="E31" s="10"/>
      <c r="F31" s="6" t="s">
        <v>98</v>
      </c>
      <c r="G31" s="13">
        <v>1.6</v>
      </c>
      <c r="H31" s="8" t="s">
        <v>16</v>
      </c>
      <c r="I31" s="115" t="str">
        <f>VLOOKUP(A31,KB0_Start_KB1_In!$A$10:$AE$40,16,FALSE)</f>
        <v>0,00</v>
      </c>
      <c r="J31" s="115">
        <f>VLOOKUP(A31,KB0_Start_KB1_In!A38:AE68,17,FALSE)</f>
        <v>140</v>
      </c>
      <c r="K31" s="115" t="str">
        <f>VLOOKUP(A31,KB0_Start_KB1_In!A38:AE68,26, )</f>
        <v>0,00</v>
      </c>
      <c r="L31" s="115">
        <f>VLOOKUP(A31,KB0_Start_KB1_In!A38:AE68,27,FALSE)</f>
        <v>130</v>
      </c>
      <c r="M31" s="115" t="str">
        <f>VLOOKUP(A31,KB1_Out_KB2_In!A38:AE68,16,FALSE)</f>
        <v>0,00</v>
      </c>
      <c r="N31" s="115">
        <f>VLOOKUP(A31,KB1_Out_KB2_In!A38:AE68,17,FALSE)</f>
        <v>140</v>
      </c>
      <c r="O31" s="115" t="str">
        <f>VLOOKUP(A31,KB2_Out_KB3_Fin!A38:U68,16,FALSE)</f>
        <v>0,00</v>
      </c>
      <c r="P31" s="115">
        <f>VLOOKUP(A31,KB2_Out_KB3_Fin!A38:U68,17,FALSE)</f>
        <v>570</v>
      </c>
      <c r="Q31" s="115">
        <f>VLOOKUP(A31,slalom_01!A38:L68,4,FALSE)</f>
        <v>36.22</v>
      </c>
      <c r="R31" s="116">
        <f>VLOOKUP(A31,slalom_01!A38:L68,12,FALSE)</f>
        <v>41.22</v>
      </c>
      <c r="S31" s="116">
        <f>VLOOKUP(A31,Carting!A38:N68,12,FALSE)</f>
        <v>38.063000000000002</v>
      </c>
      <c r="T31" s="115">
        <f>VLOOKUP(A31,slalom_02!A38:L68,4,FALSE)</f>
        <v>92.41</v>
      </c>
      <c r="U31" s="116">
        <f>VLOOKUP(A31,slalom_02!A38:L68,12,FALSE)</f>
        <v>97.41</v>
      </c>
      <c r="V31" s="115">
        <f>VLOOKUP(A31,slalom_03!A38:L68,4,FALSE)</f>
        <v>30.2</v>
      </c>
      <c r="W31" s="116">
        <f>VLOOKUP(A31,slalom_03!A38:L68,12,FALSE)</f>
        <v>35.200000000000003</v>
      </c>
      <c r="X31" s="115">
        <f t="shared" si="0"/>
        <v>980</v>
      </c>
      <c r="Y31" s="116">
        <f t="shared" si="1"/>
        <v>211.89299999999997</v>
      </c>
      <c r="Z31" s="115">
        <f t="shared" si="2"/>
        <v>1191.893</v>
      </c>
      <c r="AA31" s="117"/>
      <c r="AB31" s="117"/>
    </row>
    <row r="32" spans="1:28" ht="15.75" customHeight="1">
      <c r="A32" s="1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</row>
    <row r="33" spans="1:28" ht="15.75" customHeight="1">
      <c r="A33" s="1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</row>
    <row r="34" spans="1:28" ht="15.75" customHeight="1">
      <c r="A34" s="1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</row>
    <row r="35" spans="1:28" ht="15.75" customHeight="1">
      <c r="A35" s="1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</row>
    <row r="36" spans="1:28" ht="15.75" customHeight="1">
      <c r="A36" s="1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</row>
    <row r="37" spans="1:28" ht="15.75" customHeight="1">
      <c r="A37" s="1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</row>
    <row r="38" spans="1:28" ht="15.75" customHeight="1">
      <c r="A38" s="1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</row>
    <row r="39" spans="1:28" ht="15.75" customHeight="1">
      <c r="A39" s="1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</row>
    <row r="40" spans="1:28" ht="15.75" customHeight="1">
      <c r="A40" s="1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</row>
    <row r="41" spans="1:28" ht="15.75" customHeight="1">
      <c r="A41" s="1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</row>
    <row r="42" spans="1:28" ht="15.75" customHeight="1">
      <c r="A42" s="1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</row>
    <row r="43" spans="1:28" ht="15.75" customHeight="1">
      <c r="A43" s="1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</row>
    <row r="44" spans="1:28" ht="15.75" customHeight="1">
      <c r="A44" s="1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</row>
    <row r="45" spans="1:28" ht="15.75" customHeight="1">
      <c r="A45" s="1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</row>
    <row r="46" spans="1:28" ht="15.75" customHeight="1">
      <c r="A46" s="1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</row>
    <row r="47" spans="1:28" ht="15.75" customHeight="1">
      <c r="A47" s="1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</row>
    <row r="48" spans="1:28" ht="15.75" customHeight="1">
      <c r="A48" s="1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</row>
    <row r="49" spans="1:28" ht="15.75" customHeight="1">
      <c r="A49" s="1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</row>
    <row r="50" spans="1:28" ht="15.75" customHeight="1">
      <c r="A50" s="1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</row>
    <row r="51" spans="1:28" ht="15.75" customHeight="1">
      <c r="A51" s="1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</row>
    <row r="52" spans="1:28" ht="15.75" customHeight="1">
      <c r="A52" s="1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</row>
    <row r="53" spans="1:28" ht="15.75" customHeight="1">
      <c r="A53" s="1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</row>
    <row r="54" spans="1:28" ht="15.75" customHeight="1">
      <c r="A54" s="1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</row>
    <row r="55" spans="1:28" ht="15.75" customHeight="1">
      <c r="A55" s="1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</row>
    <row r="56" spans="1:28" ht="15.75" customHeight="1">
      <c r="A56" s="1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</row>
    <row r="57" spans="1:28" ht="15.75" customHeight="1">
      <c r="A57" s="1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</row>
    <row r="58" spans="1:28" ht="15.75" customHeight="1">
      <c r="A58" s="1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</row>
    <row r="59" spans="1:28" ht="15.75" customHeight="1">
      <c r="A59" s="1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</row>
    <row r="60" spans="1:28" ht="15.75" customHeight="1">
      <c r="A60" s="1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</row>
    <row r="61" spans="1:28" ht="15.75" customHeight="1">
      <c r="A61" s="1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</row>
    <row r="62" spans="1:28" ht="15.75" customHeight="1">
      <c r="A62" s="1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</row>
    <row r="63" spans="1:28" ht="15.75" customHeight="1">
      <c r="A63" s="1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</row>
    <row r="64" spans="1:28" ht="15.75" customHeight="1">
      <c r="A64" s="1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</row>
    <row r="65" spans="1:28" ht="15.75" customHeight="1">
      <c r="A65" s="1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</row>
    <row r="66" spans="1:28" ht="15.75" customHeight="1">
      <c r="A66" s="1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</row>
    <row r="67" spans="1:28" ht="15.75" customHeight="1">
      <c r="A67" s="1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</row>
    <row r="68" spans="1:28" ht="15.75" customHeight="1">
      <c r="A68" s="1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</row>
    <row r="69" spans="1:28" ht="15.75" customHeight="1">
      <c r="A69" s="1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</row>
    <row r="70" spans="1:28" ht="15.75" customHeight="1">
      <c r="A70" s="1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</row>
    <row r="71" spans="1:28" ht="15.75" customHeight="1">
      <c r="A71" s="1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</row>
    <row r="72" spans="1:28" ht="15.75" customHeight="1">
      <c r="A72" s="1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</row>
    <row r="73" spans="1:28" ht="15.75" customHeight="1">
      <c r="A73" s="1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</row>
    <row r="74" spans="1:28" ht="15.75" customHeight="1">
      <c r="A74" s="1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</row>
    <row r="75" spans="1:28" ht="15.75" customHeight="1">
      <c r="A75" s="1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</row>
    <row r="76" spans="1:28" ht="15.75" customHeight="1">
      <c r="A76" s="1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</row>
    <row r="77" spans="1:28" ht="15.75" customHeight="1">
      <c r="A77" s="1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</row>
    <row r="78" spans="1:28" ht="15.75" customHeight="1">
      <c r="A78" s="1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</row>
    <row r="79" spans="1:28" ht="15.75" customHeight="1">
      <c r="A79" s="1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</row>
    <row r="80" spans="1:28" ht="15.75" customHeight="1">
      <c r="A80" s="1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</row>
    <row r="81" spans="1:28" ht="15.75" customHeight="1">
      <c r="A81" s="1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</row>
    <row r="82" spans="1:28" ht="15.75" customHeight="1">
      <c r="A82" s="1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</row>
    <row r="83" spans="1:28" ht="15.75" customHeight="1">
      <c r="A83" s="1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</row>
    <row r="84" spans="1:28" ht="15.75" customHeight="1">
      <c r="A84" s="1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</row>
    <row r="85" spans="1:28" ht="15.75" customHeight="1">
      <c r="A85" s="1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</row>
    <row r="86" spans="1:28" ht="15.75" customHeight="1">
      <c r="A86" s="1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</row>
    <row r="87" spans="1:28" ht="15.75" customHeight="1">
      <c r="A87" s="1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</row>
    <row r="88" spans="1:28" ht="15.75" customHeight="1">
      <c r="A88" s="1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</row>
    <row r="89" spans="1:28" ht="15.75" customHeight="1">
      <c r="A89" s="1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</row>
    <row r="90" spans="1:28" ht="15.75" customHeight="1">
      <c r="A90" s="1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</row>
    <row r="91" spans="1:28" ht="15.75" customHeight="1">
      <c r="A91" s="1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</row>
    <row r="92" spans="1:28" ht="15.75" customHeight="1">
      <c r="A92" s="1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</row>
    <row r="93" spans="1:28" ht="15.75" customHeight="1">
      <c r="A93" s="1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</row>
    <row r="94" spans="1:28" ht="15.75" customHeight="1">
      <c r="A94" s="1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</row>
    <row r="95" spans="1:28" ht="15.75" customHeight="1">
      <c r="A95" s="1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</row>
    <row r="96" spans="1:28" ht="15.75" customHeight="1">
      <c r="A96" s="1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</row>
    <row r="97" spans="1:28" ht="15.75" customHeight="1">
      <c r="A97" s="1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</row>
    <row r="98" spans="1:28" ht="15.75" customHeight="1">
      <c r="A98" s="1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</row>
    <row r="99" spans="1:28" ht="15.75" customHeight="1">
      <c r="A99" s="1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</row>
    <row r="100" spans="1:28" ht="15.75" customHeight="1">
      <c r="A100" s="1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</row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0"/>
  <sheetViews>
    <sheetView tabSelected="1" zoomScale="85" zoomScaleNormal="85" workbookViewId="0">
      <selection activeCell="AF28" sqref="AF28"/>
    </sheetView>
  </sheetViews>
  <sheetFormatPr defaultColWidth="14.453125" defaultRowHeight="15" customHeight="1"/>
  <cols>
    <col min="1" max="1" width="4.453125" customWidth="1"/>
    <col min="2" max="2" width="20.08984375" customWidth="1"/>
    <col min="3" max="3" width="8" hidden="1" customWidth="1"/>
    <col min="4" max="4" width="20.453125" customWidth="1"/>
    <col min="5" max="5" width="8" hidden="1" customWidth="1"/>
    <col min="6" max="6" width="18.08984375" customWidth="1"/>
    <col min="7" max="7" width="5.81640625" customWidth="1"/>
    <col min="8" max="8" width="5.26953125" customWidth="1"/>
    <col min="9" max="24" width="6" customWidth="1"/>
    <col min="25" max="28" width="8" customWidth="1"/>
  </cols>
  <sheetData>
    <row r="1" spans="1:28" ht="22.5" customHeight="1">
      <c r="A1" s="100" t="s">
        <v>151</v>
      </c>
      <c r="B1" s="100"/>
      <c r="C1" s="100"/>
      <c r="D1" s="100"/>
      <c r="E1" s="100"/>
      <c r="F1" s="100"/>
      <c r="G1" s="105"/>
      <c r="H1" s="100"/>
      <c r="I1" s="123" t="s">
        <v>152</v>
      </c>
      <c r="J1" s="124"/>
      <c r="K1" s="125" t="s">
        <v>153</v>
      </c>
      <c r="L1" s="124"/>
      <c r="M1" s="125" t="s">
        <v>154</v>
      </c>
      <c r="N1" s="124"/>
      <c r="O1" s="125" t="s">
        <v>155</v>
      </c>
      <c r="P1" s="124"/>
      <c r="Q1" s="125" t="s">
        <v>156</v>
      </c>
      <c r="R1" s="124"/>
      <c r="S1" s="119" t="s">
        <v>157</v>
      </c>
      <c r="T1" s="125" t="s">
        <v>158</v>
      </c>
      <c r="U1" s="124"/>
      <c r="V1" s="125" t="s">
        <v>159</v>
      </c>
      <c r="W1" s="124"/>
      <c r="X1" s="119"/>
      <c r="Y1" s="119"/>
      <c r="Z1" s="125" t="s">
        <v>160</v>
      </c>
      <c r="AA1" s="126"/>
      <c r="AB1" s="124"/>
    </row>
    <row r="2" spans="1:28" ht="45" customHeight="1">
      <c r="A2" s="110" t="s">
        <v>161</v>
      </c>
      <c r="B2" s="111" t="s">
        <v>3</v>
      </c>
      <c r="C2" s="111" t="s">
        <v>4</v>
      </c>
      <c r="D2" s="111" t="s">
        <v>5</v>
      </c>
      <c r="E2" s="111" t="s">
        <v>4</v>
      </c>
      <c r="F2" s="111" t="s">
        <v>6</v>
      </c>
      <c r="G2" s="110" t="s">
        <v>7</v>
      </c>
      <c r="H2" s="111" t="s">
        <v>8</v>
      </c>
      <c r="I2" s="120" t="s">
        <v>115</v>
      </c>
      <c r="J2" s="120" t="s">
        <v>116</v>
      </c>
      <c r="K2" s="120" t="s">
        <v>115</v>
      </c>
      <c r="L2" s="120" t="s">
        <v>116</v>
      </c>
      <c r="M2" s="120" t="s">
        <v>115</v>
      </c>
      <c r="N2" s="120" t="s">
        <v>116</v>
      </c>
      <c r="O2" s="120" t="s">
        <v>115</v>
      </c>
      <c r="P2" s="120" t="s">
        <v>116</v>
      </c>
      <c r="Q2" s="112" t="s">
        <v>162</v>
      </c>
      <c r="R2" s="120" t="s">
        <v>163</v>
      </c>
      <c r="S2" s="121" t="s">
        <v>164</v>
      </c>
      <c r="T2" s="112" t="s">
        <v>162</v>
      </c>
      <c r="U2" s="120" t="s">
        <v>163</v>
      </c>
      <c r="V2" s="112" t="s">
        <v>162</v>
      </c>
      <c r="W2" s="120" t="s">
        <v>163</v>
      </c>
      <c r="X2" s="112" t="s">
        <v>165</v>
      </c>
      <c r="Y2" s="112" t="s">
        <v>166</v>
      </c>
      <c r="Z2" s="120" t="s">
        <v>167</v>
      </c>
      <c r="AA2" s="112" t="s">
        <v>168</v>
      </c>
      <c r="AB2" s="112" t="s">
        <v>169</v>
      </c>
    </row>
    <row r="3" spans="1:28" ht="14.5">
      <c r="A3" s="14">
        <v>44</v>
      </c>
      <c r="B3" s="6" t="s">
        <v>77</v>
      </c>
      <c r="C3" s="10"/>
      <c r="D3" s="6" t="s">
        <v>78</v>
      </c>
      <c r="E3" s="6"/>
      <c r="F3" s="6" t="s">
        <v>52</v>
      </c>
      <c r="G3" s="7">
        <v>1.5</v>
      </c>
      <c r="H3" s="14" t="s">
        <v>16</v>
      </c>
      <c r="I3" s="117">
        <v>0</v>
      </c>
      <c r="J3" s="117">
        <v>0</v>
      </c>
      <c r="K3" s="117">
        <v>0</v>
      </c>
      <c r="L3" s="117">
        <v>10</v>
      </c>
      <c r="M3" s="117">
        <v>0</v>
      </c>
      <c r="N3" s="117">
        <v>0</v>
      </c>
      <c r="O3" s="117">
        <v>0</v>
      </c>
      <c r="P3" s="117">
        <v>0</v>
      </c>
      <c r="Q3" s="117">
        <v>36.06</v>
      </c>
      <c r="R3" s="117">
        <v>46.06</v>
      </c>
      <c r="S3" s="117">
        <v>34.813000000000002</v>
      </c>
      <c r="T3" s="117">
        <v>80.84</v>
      </c>
      <c r="U3" s="117">
        <v>80.84</v>
      </c>
      <c r="V3" s="117">
        <v>33.78</v>
      </c>
      <c r="W3" s="117">
        <v>33.78</v>
      </c>
      <c r="X3" s="117">
        <v>10</v>
      </c>
      <c r="Y3" s="117">
        <v>195.49300000000002</v>
      </c>
      <c r="Z3" s="117">
        <v>205.49300000000002</v>
      </c>
      <c r="AA3" s="117">
        <v>1</v>
      </c>
      <c r="AB3" s="117">
        <v>1</v>
      </c>
    </row>
    <row r="4" spans="1:28" ht="14.5">
      <c r="A4" s="14">
        <v>30</v>
      </c>
      <c r="B4" s="6" t="s">
        <v>63</v>
      </c>
      <c r="C4" s="6"/>
      <c r="D4" s="6" t="s">
        <v>64</v>
      </c>
      <c r="E4" s="6"/>
      <c r="F4" s="6" t="s">
        <v>46</v>
      </c>
      <c r="G4" s="13">
        <v>0.6</v>
      </c>
      <c r="H4" s="8" t="s">
        <v>27</v>
      </c>
      <c r="I4" s="117">
        <v>0</v>
      </c>
      <c r="J4" s="117">
        <v>0</v>
      </c>
      <c r="K4" s="117">
        <v>0</v>
      </c>
      <c r="L4" s="117">
        <v>0</v>
      </c>
      <c r="M4" s="117">
        <v>0</v>
      </c>
      <c r="N4" s="117">
        <v>0</v>
      </c>
      <c r="O4" s="117">
        <v>0</v>
      </c>
      <c r="P4" s="117">
        <v>0</v>
      </c>
      <c r="Q4" s="117">
        <v>51.18</v>
      </c>
      <c r="R4" s="117">
        <v>61.18</v>
      </c>
      <c r="S4" s="117">
        <v>32.212000000000003</v>
      </c>
      <c r="T4" s="117">
        <v>92.34</v>
      </c>
      <c r="U4" s="117">
        <v>97.34</v>
      </c>
      <c r="V4" s="117">
        <v>32.5</v>
      </c>
      <c r="W4" s="117">
        <v>32.5</v>
      </c>
      <c r="X4" s="117">
        <v>0</v>
      </c>
      <c r="Y4" s="117">
        <v>223.232</v>
      </c>
      <c r="Z4" s="117">
        <v>223.232</v>
      </c>
      <c r="AA4" s="117">
        <v>1</v>
      </c>
      <c r="AB4" s="117">
        <v>2</v>
      </c>
    </row>
    <row r="5" spans="1:28" ht="14.5">
      <c r="A5" s="13">
        <v>11</v>
      </c>
      <c r="B5" s="10" t="s">
        <v>24</v>
      </c>
      <c r="C5" s="10"/>
      <c r="D5" s="10" t="s">
        <v>25</v>
      </c>
      <c r="E5" s="10"/>
      <c r="F5" s="10" t="s">
        <v>26</v>
      </c>
      <c r="G5" s="14">
        <v>1.4</v>
      </c>
      <c r="H5" s="8" t="s">
        <v>27</v>
      </c>
      <c r="I5" s="117">
        <v>0</v>
      </c>
      <c r="J5" s="117">
        <v>0</v>
      </c>
      <c r="K5" s="117">
        <v>0</v>
      </c>
      <c r="L5" s="117">
        <v>10</v>
      </c>
      <c r="M5" s="117">
        <v>0</v>
      </c>
      <c r="N5" s="117">
        <v>0</v>
      </c>
      <c r="O5" s="117">
        <v>0</v>
      </c>
      <c r="P5" s="117">
        <v>60</v>
      </c>
      <c r="Q5" s="117">
        <v>36.5</v>
      </c>
      <c r="R5" s="117">
        <v>36.5</v>
      </c>
      <c r="S5" s="117">
        <v>32.106000000000002</v>
      </c>
      <c r="T5" s="117">
        <v>73.19</v>
      </c>
      <c r="U5" s="117">
        <v>73.19</v>
      </c>
      <c r="V5" s="117">
        <v>30.19</v>
      </c>
      <c r="W5" s="117">
        <v>30.19</v>
      </c>
      <c r="X5" s="117">
        <v>70</v>
      </c>
      <c r="Y5" s="117">
        <v>171.98599999999999</v>
      </c>
      <c r="Z5" s="117">
        <v>241.98599999999999</v>
      </c>
      <c r="AA5" s="117">
        <v>2</v>
      </c>
      <c r="AB5" s="117">
        <v>3</v>
      </c>
    </row>
    <row r="6" spans="1:28" ht="14.5">
      <c r="A6" s="13">
        <v>19</v>
      </c>
      <c r="B6" s="6" t="s">
        <v>41</v>
      </c>
      <c r="C6" s="10"/>
      <c r="D6" s="10" t="s">
        <v>42</v>
      </c>
      <c r="E6" s="10"/>
      <c r="F6" s="10" t="s">
        <v>43</v>
      </c>
      <c r="G6" s="7">
        <v>1.6</v>
      </c>
      <c r="H6" s="14" t="s">
        <v>16</v>
      </c>
      <c r="I6" s="117">
        <v>0</v>
      </c>
      <c r="J6" s="117">
        <v>0</v>
      </c>
      <c r="K6" s="117">
        <v>0</v>
      </c>
      <c r="L6" s="117">
        <v>0</v>
      </c>
      <c r="M6" s="117">
        <v>0</v>
      </c>
      <c r="N6" s="117">
        <v>0</v>
      </c>
      <c r="O6" s="117">
        <v>0</v>
      </c>
      <c r="P6" s="117">
        <v>0</v>
      </c>
      <c r="Q6" s="122" t="s">
        <v>170</v>
      </c>
      <c r="R6" s="117">
        <v>83.083000000000013</v>
      </c>
      <c r="S6" s="117">
        <v>33.064</v>
      </c>
      <c r="T6" s="117">
        <v>92.18</v>
      </c>
      <c r="U6" s="117">
        <v>97.18</v>
      </c>
      <c r="V6" s="117">
        <v>31.31</v>
      </c>
      <c r="W6" s="117">
        <v>31.31</v>
      </c>
      <c r="X6" s="117">
        <v>0</v>
      </c>
      <c r="Y6" s="117">
        <v>244.63700000000003</v>
      </c>
      <c r="Z6" s="117">
        <v>244.63700000000003</v>
      </c>
      <c r="AA6" s="117">
        <v>2</v>
      </c>
      <c r="AB6" s="117">
        <v>4</v>
      </c>
    </row>
    <row r="7" spans="1:28" ht="14.5">
      <c r="A7" s="13">
        <v>15</v>
      </c>
      <c r="B7" s="16" t="s">
        <v>34</v>
      </c>
      <c r="C7" s="10"/>
      <c r="D7" s="10" t="s">
        <v>35</v>
      </c>
      <c r="E7" s="10"/>
      <c r="F7" s="10" t="s">
        <v>36</v>
      </c>
      <c r="G7" s="7" t="s">
        <v>37</v>
      </c>
      <c r="H7" s="14" t="s">
        <v>12</v>
      </c>
      <c r="I7" s="117">
        <v>0</v>
      </c>
      <c r="J7" s="117">
        <v>0</v>
      </c>
      <c r="K7" s="117">
        <v>20</v>
      </c>
      <c r="L7" s="117">
        <v>0</v>
      </c>
      <c r="M7" s="117">
        <v>0</v>
      </c>
      <c r="N7" s="117">
        <v>0</v>
      </c>
      <c r="O7" s="117">
        <v>0</v>
      </c>
      <c r="P7" s="117">
        <v>20</v>
      </c>
      <c r="Q7" s="117">
        <v>44.87</v>
      </c>
      <c r="R7" s="117">
        <v>49.87</v>
      </c>
      <c r="S7" s="117">
        <v>43.162999999999997</v>
      </c>
      <c r="T7" s="117">
        <v>101.35</v>
      </c>
      <c r="U7" s="117">
        <v>101.35</v>
      </c>
      <c r="V7" s="117">
        <v>32.5</v>
      </c>
      <c r="W7" s="117">
        <v>32.5</v>
      </c>
      <c r="X7" s="117">
        <v>40</v>
      </c>
      <c r="Y7" s="117">
        <v>226.88299999999998</v>
      </c>
      <c r="Z7" s="117">
        <v>266.88299999999998</v>
      </c>
      <c r="AA7" s="117">
        <v>1</v>
      </c>
      <c r="AB7" s="117">
        <v>5</v>
      </c>
    </row>
    <row r="8" spans="1:28" ht="14.5">
      <c r="A8" s="14">
        <v>6</v>
      </c>
      <c r="B8" s="10" t="s">
        <v>13</v>
      </c>
      <c r="C8" s="11"/>
      <c r="D8" s="10" t="s">
        <v>14</v>
      </c>
      <c r="E8" s="11"/>
      <c r="F8" s="6" t="s">
        <v>15</v>
      </c>
      <c r="G8" s="7">
        <v>1.6</v>
      </c>
      <c r="H8" s="8" t="s">
        <v>16</v>
      </c>
      <c r="I8" s="117">
        <v>20</v>
      </c>
      <c r="J8" s="117">
        <v>0</v>
      </c>
      <c r="K8" s="117">
        <v>40</v>
      </c>
      <c r="L8" s="117">
        <v>0</v>
      </c>
      <c r="M8" s="117">
        <v>0</v>
      </c>
      <c r="N8" s="117">
        <v>20</v>
      </c>
      <c r="O8" s="117">
        <v>0</v>
      </c>
      <c r="P8" s="117">
        <v>10</v>
      </c>
      <c r="Q8" s="117">
        <v>43.5</v>
      </c>
      <c r="R8" s="117">
        <v>43.5</v>
      </c>
      <c r="S8" s="117">
        <v>35.688000000000002</v>
      </c>
      <c r="T8" s="117">
        <v>115.91</v>
      </c>
      <c r="U8" s="117">
        <v>120.91</v>
      </c>
      <c r="V8" s="117">
        <v>34.340000000000003</v>
      </c>
      <c r="W8" s="117">
        <v>34.340000000000003</v>
      </c>
      <c r="X8" s="117">
        <v>90</v>
      </c>
      <c r="Y8" s="117">
        <v>234.43800000000002</v>
      </c>
      <c r="Z8" s="117">
        <v>324.43799999999999</v>
      </c>
      <c r="AA8" s="117">
        <v>3</v>
      </c>
      <c r="AB8" s="117">
        <v>6</v>
      </c>
    </row>
    <row r="9" spans="1:28" ht="14.5">
      <c r="A9" s="14">
        <v>26</v>
      </c>
      <c r="B9" s="6" t="s">
        <v>56</v>
      </c>
      <c r="C9" s="10"/>
      <c r="D9" s="6" t="s">
        <v>57</v>
      </c>
      <c r="E9" s="10"/>
      <c r="F9" s="17" t="s">
        <v>58</v>
      </c>
      <c r="G9" s="14">
        <v>1.6</v>
      </c>
      <c r="H9" s="8" t="s">
        <v>16</v>
      </c>
      <c r="I9" s="117">
        <v>40</v>
      </c>
      <c r="J9" s="117">
        <v>0</v>
      </c>
      <c r="K9" s="117">
        <v>60</v>
      </c>
      <c r="L9" s="117">
        <v>0</v>
      </c>
      <c r="M9" s="117">
        <v>0</v>
      </c>
      <c r="N9" s="117">
        <v>50</v>
      </c>
      <c r="O9" s="117">
        <v>0</v>
      </c>
      <c r="P9" s="117">
        <v>0</v>
      </c>
      <c r="Q9" s="117">
        <v>43.43</v>
      </c>
      <c r="R9" s="117">
        <v>43.43</v>
      </c>
      <c r="S9" s="117">
        <v>35.343000000000004</v>
      </c>
      <c r="T9" s="117">
        <v>81.72</v>
      </c>
      <c r="U9" s="117">
        <v>81.72</v>
      </c>
      <c r="V9" s="117">
        <v>30.18</v>
      </c>
      <c r="W9" s="117">
        <v>30.18</v>
      </c>
      <c r="X9" s="117">
        <v>150</v>
      </c>
      <c r="Y9" s="117">
        <v>190.673</v>
      </c>
      <c r="Z9" s="117">
        <v>340.673</v>
      </c>
      <c r="AA9" s="117">
        <v>4</v>
      </c>
      <c r="AB9" s="117">
        <v>7</v>
      </c>
    </row>
    <row r="10" spans="1:28" ht="14.5">
      <c r="A10" s="14">
        <v>27</v>
      </c>
      <c r="B10" s="10" t="s">
        <v>59</v>
      </c>
      <c r="C10" s="10"/>
      <c r="D10" s="10" t="s">
        <v>60</v>
      </c>
      <c r="E10" s="10"/>
      <c r="F10" s="6" t="s">
        <v>61</v>
      </c>
      <c r="G10" s="14" t="s">
        <v>62</v>
      </c>
      <c r="H10" s="8" t="s">
        <v>16</v>
      </c>
      <c r="I10" s="117">
        <v>0</v>
      </c>
      <c r="J10" s="117">
        <v>0</v>
      </c>
      <c r="K10" s="117">
        <v>0</v>
      </c>
      <c r="L10" s="117">
        <v>0</v>
      </c>
      <c r="M10" s="117">
        <v>100</v>
      </c>
      <c r="N10" s="117">
        <v>0</v>
      </c>
      <c r="O10" s="117">
        <v>0</v>
      </c>
      <c r="P10" s="117">
        <v>40</v>
      </c>
      <c r="Q10" s="117">
        <v>49.38</v>
      </c>
      <c r="R10" s="117">
        <v>54.38</v>
      </c>
      <c r="S10" s="117">
        <v>34.979999999999997</v>
      </c>
      <c r="T10" s="117">
        <v>89.54</v>
      </c>
      <c r="U10" s="117">
        <v>89.54</v>
      </c>
      <c r="V10" s="117">
        <v>31.88</v>
      </c>
      <c r="W10" s="117">
        <v>31.88</v>
      </c>
      <c r="X10" s="117">
        <v>140</v>
      </c>
      <c r="Y10" s="117">
        <v>210.78</v>
      </c>
      <c r="Z10" s="117">
        <v>350.78</v>
      </c>
      <c r="AA10" s="117">
        <v>5</v>
      </c>
      <c r="AB10" s="117">
        <v>8</v>
      </c>
    </row>
    <row r="11" spans="1:28" ht="14.5">
      <c r="A11" s="114">
        <v>7</v>
      </c>
      <c r="B11" s="10" t="s">
        <v>17</v>
      </c>
      <c r="C11" s="10"/>
      <c r="D11" s="10" t="s">
        <v>18</v>
      </c>
      <c r="E11" s="10"/>
      <c r="F11" s="10" t="s">
        <v>19</v>
      </c>
      <c r="G11" s="7">
        <v>2</v>
      </c>
      <c r="H11" s="8" t="s">
        <v>12</v>
      </c>
      <c r="I11" s="117">
        <v>0</v>
      </c>
      <c r="J11" s="117">
        <v>10</v>
      </c>
      <c r="K11" s="117">
        <v>0</v>
      </c>
      <c r="L11" s="117">
        <v>30</v>
      </c>
      <c r="M11" s="117">
        <v>0</v>
      </c>
      <c r="N11" s="117">
        <v>0</v>
      </c>
      <c r="O11" s="117">
        <v>0</v>
      </c>
      <c r="P11" s="117">
        <v>80</v>
      </c>
      <c r="Q11" s="117">
        <v>69.63</v>
      </c>
      <c r="R11" s="117">
        <v>74.63</v>
      </c>
      <c r="S11" s="117">
        <v>42.726999999999997</v>
      </c>
      <c r="T11" s="117">
        <v>153.11000000000001</v>
      </c>
      <c r="U11" s="117">
        <v>153.11000000000001</v>
      </c>
      <c r="V11" s="117">
        <v>41.22</v>
      </c>
      <c r="W11" s="117">
        <v>41.22</v>
      </c>
      <c r="X11" s="117">
        <v>120</v>
      </c>
      <c r="Y11" s="117">
        <v>311.68700000000001</v>
      </c>
      <c r="Z11" s="117">
        <v>431.68700000000001</v>
      </c>
      <c r="AA11" s="117">
        <v>2</v>
      </c>
      <c r="AB11" s="117">
        <v>9</v>
      </c>
    </row>
    <row r="12" spans="1:28" ht="14.5">
      <c r="A12" s="13">
        <v>28</v>
      </c>
      <c r="B12" s="6" t="s">
        <v>93</v>
      </c>
      <c r="C12" s="6"/>
      <c r="D12" s="6" t="s">
        <v>94</v>
      </c>
      <c r="E12" s="6"/>
      <c r="F12" s="6" t="s">
        <v>95</v>
      </c>
      <c r="G12" s="7">
        <v>1.4</v>
      </c>
      <c r="H12" s="8" t="s">
        <v>27</v>
      </c>
      <c r="I12" s="117">
        <v>20</v>
      </c>
      <c r="J12" s="117">
        <v>0</v>
      </c>
      <c r="K12" s="117">
        <v>0</v>
      </c>
      <c r="L12" s="117">
        <v>0</v>
      </c>
      <c r="M12" s="117">
        <v>0</v>
      </c>
      <c r="N12" s="117">
        <v>200</v>
      </c>
      <c r="O12" s="117">
        <v>0</v>
      </c>
      <c r="P12" s="117">
        <v>80</v>
      </c>
      <c r="Q12" s="117">
        <v>39.44</v>
      </c>
      <c r="R12" s="117">
        <v>44.44</v>
      </c>
      <c r="S12" s="117">
        <v>31.702000000000002</v>
      </c>
      <c r="T12" s="117">
        <v>63.85</v>
      </c>
      <c r="U12" s="117">
        <v>63.85</v>
      </c>
      <c r="V12" s="117">
        <v>32.29</v>
      </c>
      <c r="W12" s="117">
        <v>32.29</v>
      </c>
      <c r="X12" s="117">
        <v>300</v>
      </c>
      <c r="Y12" s="117">
        <v>172.28199999999998</v>
      </c>
      <c r="Z12" s="117">
        <v>472.28199999999998</v>
      </c>
      <c r="AA12" s="117">
        <v>3</v>
      </c>
      <c r="AB12" s="117">
        <v>10</v>
      </c>
    </row>
    <row r="13" spans="1:28" ht="14.5">
      <c r="A13" s="14">
        <v>33</v>
      </c>
      <c r="B13" s="10" t="s">
        <v>65</v>
      </c>
      <c r="C13" s="10"/>
      <c r="D13" s="10" t="s">
        <v>66</v>
      </c>
      <c r="E13" s="10"/>
      <c r="F13" s="17" t="s">
        <v>67</v>
      </c>
      <c r="G13" s="14">
        <v>1.6</v>
      </c>
      <c r="H13" s="8" t="s">
        <v>16</v>
      </c>
      <c r="I13" s="117">
        <v>0</v>
      </c>
      <c r="J13" s="117">
        <v>80</v>
      </c>
      <c r="K13" s="117">
        <v>0</v>
      </c>
      <c r="L13" s="117">
        <v>160</v>
      </c>
      <c r="M13" s="117">
        <v>0</v>
      </c>
      <c r="N13" s="117">
        <v>20</v>
      </c>
      <c r="O13" s="117">
        <v>0</v>
      </c>
      <c r="P13" s="117">
        <v>0</v>
      </c>
      <c r="Q13" s="117">
        <v>45.28</v>
      </c>
      <c r="R13" s="117">
        <v>50.28</v>
      </c>
      <c r="S13" s="117">
        <v>42.692</v>
      </c>
      <c r="T13" s="117">
        <v>92.75</v>
      </c>
      <c r="U13" s="117">
        <v>92.75</v>
      </c>
      <c r="V13" s="117">
        <v>35.18</v>
      </c>
      <c r="W13" s="117">
        <v>35.18</v>
      </c>
      <c r="X13" s="117">
        <v>260</v>
      </c>
      <c r="Y13" s="117">
        <v>220.90200000000002</v>
      </c>
      <c r="Z13" s="117">
        <v>480.90200000000004</v>
      </c>
      <c r="AA13" s="117">
        <v>6</v>
      </c>
      <c r="AB13" s="117">
        <v>11</v>
      </c>
    </row>
    <row r="14" spans="1:28" ht="14.5">
      <c r="A14" s="14">
        <v>42</v>
      </c>
      <c r="B14" s="24" t="s">
        <v>71</v>
      </c>
      <c r="C14" s="10"/>
      <c r="D14" s="6" t="s">
        <v>72</v>
      </c>
      <c r="E14" s="6"/>
      <c r="F14" s="6" t="s">
        <v>73</v>
      </c>
      <c r="G14" s="14">
        <v>1.6</v>
      </c>
      <c r="H14" s="8" t="s">
        <v>16</v>
      </c>
      <c r="I14" s="117">
        <v>20</v>
      </c>
      <c r="J14" s="117">
        <v>0</v>
      </c>
      <c r="K14" s="117">
        <v>60</v>
      </c>
      <c r="L14" s="117">
        <v>0</v>
      </c>
      <c r="M14" s="117">
        <v>0</v>
      </c>
      <c r="N14" s="117">
        <v>110</v>
      </c>
      <c r="O14" s="117">
        <v>0</v>
      </c>
      <c r="P14" s="117">
        <v>30</v>
      </c>
      <c r="Q14" s="117">
        <v>56.38</v>
      </c>
      <c r="R14" s="117">
        <v>56.38</v>
      </c>
      <c r="S14" s="117">
        <v>41.222999999999999</v>
      </c>
      <c r="T14" s="122" t="s">
        <v>170</v>
      </c>
      <c r="U14" s="117">
        <v>207.65800000000002</v>
      </c>
      <c r="V14" s="117">
        <v>34.409999999999997</v>
      </c>
      <c r="W14" s="117">
        <v>34.409999999999997</v>
      </c>
      <c r="X14" s="117">
        <v>220</v>
      </c>
      <c r="Y14" s="117">
        <v>339.67100000000005</v>
      </c>
      <c r="Z14" s="117">
        <v>559.67100000000005</v>
      </c>
      <c r="AA14" s="117">
        <v>7</v>
      </c>
      <c r="AB14" s="117">
        <v>12</v>
      </c>
    </row>
    <row r="15" spans="1:28" ht="14.5">
      <c r="A15" s="114">
        <v>1</v>
      </c>
      <c r="B15" s="5" t="s">
        <v>9</v>
      </c>
      <c r="C15" s="5"/>
      <c r="D15" s="6" t="s">
        <v>10</v>
      </c>
      <c r="E15" s="5"/>
      <c r="F15" s="6" t="s">
        <v>11</v>
      </c>
      <c r="G15" s="7">
        <v>2</v>
      </c>
      <c r="H15" s="8" t="s">
        <v>12</v>
      </c>
      <c r="I15" s="117">
        <v>0</v>
      </c>
      <c r="J15" s="117">
        <v>10</v>
      </c>
      <c r="K15" s="117">
        <v>0</v>
      </c>
      <c r="L15" s="117">
        <v>40</v>
      </c>
      <c r="M15" s="117">
        <v>0</v>
      </c>
      <c r="N15" s="117">
        <v>130</v>
      </c>
      <c r="O15" s="117">
        <v>0</v>
      </c>
      <c r="P15" s="117">
        <v>150</v>
      </c>
      <c r="Q15" s="117">
        <v>41.16</v>
      </c>
      <c r="R15" s="117">
        <v>41.16</v>
      </c>
      <c r="S15" s="117">
        <v>52.125</v>
      </c>
      <c r="T15" s="117">
        <v>105.44</v>
      </c>
      <c r="U15" s="117">
        <v>105.44</v>
      </c>
      <c r="V15" s="117">
        <v>34.1</v>
      </c>
      <c r="W15" s="117">
        <v>34.1</v>
      </c>
      <c r="X15" s="117">
        <v>330</v>
      </c>
      <c r="Y15" s="117">
        <v>232.82499999999999</v>
      </c>
      <c r="Z15" s="117">
        <v>562.82500000000005</v>
      </c>
      <c r="AA15" s="117">
        <v>3</v>
      </c>
      <c r="AB15" s="117">
        <v>13</v>
      </c>
    </row>
    <row r="16" spans="1:28" ht="14.5">
      <c r="A16" s="13">
        <v>8</v>
      </c>
      <c r="B16" s="10" t="s">
        <v>20</v>
      </c>
      <c r="C16" s="10"/>
      <c r="D16" s="10" t="s">
        <v>21</v>
      </c>
      <c r="E16" s="10"/>
      <c r="F16" s="10" t="s">
        <v>22</v>
      </c>
      <c r="G16" s="13" t="s">
        <v>23</v>
      </c>
      <c r="H16" s="8" t="s">
        <v>12</v>
      </c>
      <c r="I16" s="117">
        <v>0</v>
      </c>
      <c r="J16" s="117">
        <v>130</v>
      </c>
      <c r="K16" s="117">
        <v>0</v>
      </c>
      <c r="L16" s="117">
        <v>170</v>
      </c>
      <c r="M16" s="117">
        <v>0</v>
      </c>
      <c r="N16" s="117">
        <v>10</v>
      </c>
      <c r="O16" s="117">
        <v>0</v>
      </c>
      <c r="P16" s="117">
        <v>50</v>
      </c>
      <c r="Q16" s="117">
        <v>43.03</v>
      </c>
      <c r="R16" s="117">
        <v>43.03</v>
      </c>
      <c r="S16" s="117">
        <v>38.755000000000003</v>
      </c>
      <c r="T16" s="117">
        <v>100.59</v>
      </c>
      <c r="U16" s="117">
        <v>100.59</v>
      </c>
      <c r="V16" s="117">
        <v>32.409999999999997</v>
      </c>
      <c r="W16" s="117">
        <v>32.409999999999997</v>
      </c>
      <c r="X16" s="117">
        <v>360</v>
      </c>
      <c r="Y16" s="117">
        <v>214.785</v>
      </c>
      <c r="Z16" s="117">
        <v>574.78499999999997</v>
      </c>
      <c r="AA16" s="117">
        <v>4</v>
      </c>
      <c r="AB16" s="117">
        <v>14</v>
      </c>
    </row>
    <row r="17" spans="1:28" ht="14.5">
      <c r="A17" s="14">
        <v>35</v>
      </c>
      <c r="B17" s="23" t="s">
        <v>68</v>
      </c>
      <c r="C17" s="10"/>
      <c r="D17" s="6" t="s">
        <v>69</v>
      </c>
      <c r="E17" s="10"/>
      <c r="F17" s="17" t="s">
        <v>70</v>
      </c>
      <c r="G17" s="14">
        <v>1.6</v>
      </c>
      <c r="H17" s="8" t="s">
        <v>16</v>
      </c>
      <c r="I17" s="117">
        <v>0</v>
      </c>
      <c r="J17" s="117">
        <v>0</v>
      </c>
      <c r="K17" s="117">
        <v>0</v>
      </c>
      <c r="L17" s="117">
        <v>10</v>
      </c>
      <c r="M17" s="117">
        <v>0</v>
      </c>
      <c r="N17" s="117">
        <v>330</v>
      </c>
      <c r="O17" s="117">
        <v>0</v>
      </c>
      <c r="P17" s="117">
        <v>20</v>
      </c>
      <c r="Q17" s="117">
        <v>40.840000000000003</v>
      </c>
      <c r="R17" s="117">
        <v>40.840000000000003</v>
      </c>
      <c r="S17" s="117">
        <v>37.317</v>
      </c>
      <c r="T17" s="117">
        <v>118.94</v>
      </c>
      <c r="U17" s="117">
        <v>118.94</v>
      </c>
      <c r="V17" s="117">
        <v>32.28</v>
      </c>
      <c r="W17" s="117">
        <v>32.28</v>
      </c>
      <c r="X17" s="117">
        <v>360</v>
      </c>
      <c r="Y17" s="117">
        <v>229.37700000000001</v>
      </c>
      <c r="Z17" s="117">
        <v>589.37699999999995</v>
      </c>
      <c r="AA17" s="117">
        <v>8</v>
      </c>
      <c r="AB17" s="117">
        <v>15</v>
      </c>
    </row>
    <row r="18" spans="1:28" ht="14.5">
      <c r="A18" s="14">
        <v>23</v>
      </c>
      <c r="B18" s="16" t="s">
        <v>50</v>
      </c>
      <c r="C18" s="10"/>
      <c r="D18" s="10" t="s">
        <v>51</v>
      </c>
      <c r="E18" s="10"/>
      <c r="F18" s="6" t="s">
        <v>52</v>
      </c>
      <c r="G18" s="7" t="s">
        <v>37</v>
      </c>
      <c r="H18" s="14" t="s">
        <v>12</v>
      </c>
      <c r="I18" s="117">
        <v>0</v>
      </c>
      <c r="J18" s="117">
        <v>140</v>
      </c>
      <c r="K18" s="117">
        <v>0</v>
      </c>
      <c r="L18" s="117">
        <v>110</v>
      </c>
      <c r="M18" s="117">
        <v>0</v>
      </c>
      <c r="N18" s="117">
        <v>150</v>
      </c>
      <c r="O18" s="117">
        <v>0</v>
      </c>
      <c r="P18" s="117">
        <v>20</v>
      </c>
      <c r="Q18" s="117">
        <v>41.6</v>
      </c>
      <c r="R18" s="117">
        <v>51.6</v>
      </c>
      <c r="S18" s="117">
        <v>36.167000000000002</v>
      </c>
      <c r="T18" s="117">
        <v>92.56</v>
      </c>
      <c r="U18" s="117">
        <v>92.56</v>
      </c>
      <c r="V18" s="117">
        <v>28.62</v>
      </c>
      <c r="W18" s="117">
        <v>28.62</v>
      </c>
      <c r="X18" s="117">
        <v>420</v>
      </c>
      <c r="Y18" s="117">
        <v>208.947</v>
      </c>
      <c r="Z18" s="117">
        <v>628.947</v>
      </c>
      <c r="AA18" s="117">
        <v>5</v>
      </c>
      <c r="AB18" s="117">
        <v>16</v>
      </c>
    </row>
    <row r="19" spans="1:28" ht="14.5">
      <c r="A19" s="14">
        <v>47</v>
      </c>
      <c r="B19" s="6" t="s">
        <v>81</v>
      </c>
      <c r="C19" s="6"/>
      <c r="D19" s="6" t="s">
        <v>82</v>
      </c>
      <c r="E19" s="6"/>
      <c r="F19" s="6" t="s">
        <v>83</v>
      </c>
      <c r="G19" s="13">
        <v>2.2000000000000002</v>
      </c>
      <c r="H19" s="14" t="s">
        <v>12</v>
      </c>
      <c r="I19" s="117">
        <v>0</v>
      </c>
      <c r="J19" s="117">
        <v>100</v>
      </c>
      <c r="K19" s="117">
        <v>0</v>
      </c>
      <c r="L19" s="117">
        <v>120</v>
      </c>
      <c r="M19" s="117">
        <v>0</v>
      </c>
      <c r="N19" s="117">
        <v>50</v>
      </c>
      <c r="O19" s="117">
        <v>0</v>
      </c>
      <c r="P19" s="117">
        <v>80</v>
      </c>
      <c r="Q19" s="117">
        <v>43.94</v>
      </c>
      <c r="R19" s="117">
        <v>53.94</v>
      </c>
      <c r="S19" s="117">
        <v>35.283000000000001</v>
      </c>
      <c r="T19" s="122" t="s">
        <v>170</v>
      </c>
      <c r="U19" s="117">
        <v>207.65800000000002</v>
      </c>
      <c r="V19" s="117">
        <v>31.75</v>
      </c>
      <c r="W19" s="117">
        <v>31.75</v>
      </c>
      <c r="X19" s="117">
        <v>350</v>
      </c>
      <c r="Y19" s="117">
        <v>328.63100000000003</v>
      </c>
      <c r="Z19" s="117">
        <v>678.63100000000009</v>
      </c>
      <c r="AA19" s="117">
        <v>6</v>
      </c>
      <c r="AB19" s="117">
        <v>17</v>
      </c>
    </row>
    <row r="20" spans="1:28" ht="14.5">
      <c r="A20" s="14">
        <v>24</v>
      </c>
      <c r="B20" s="6" t="s">
        <v>53</v>
      </c>
      <c r="C20" s="10"/>
      <c r="D20" s="10" t="s">
        <v>54</v>
      </c>
      <c r="E20" s="10"/>
      <c r="F20" s="10" t="s">
        <v>55</v>
      </c>
      <c r="G20" s="14">
        <v>1.6</v>
      </c>
      <c r="H20" s="8" t="s">
        <v>16</v>
      </c>
      <c r="I20" s="117">
        <v>0</v>
      </c>
      <c r="J20" s="117">
        <v>0</v>
      </c>
      <c r="K20" s="117">
        <v>140</v>
      </c>
      <c r="L20" s="117">
        <v>0</v>
      </c>
      <c r="M20" s="117">
        <v>0</v>
      </c>
      <c r="N20" s="117">
        <v>210</v>
      </c>
      <c r="O20" s="117">
        <v>0</v>
      </c>
      <c r="P20" s="117">
        <v>100</v>
      </c>
      <c r="Q20" s="117">
        <v>59.78</v>
      </c>
      <c r="R20" s="117">
        <v>64.78</v>
      </c>
      <c r="S20" s="117">
        <v>39.773000000000003</v>
      </c>
      <c r="T20" s="117">
        <v>154.4</v>
      </c>
      <c r="U20" s="117">
        <v>159.4</v>
      </c>
      <c r="V20" s="117">
        <v>35.9</v>
      </c>
      <c r="W20" s="117">
        <v>35.9</v>
      </c>
      <c r="X20" s="117">
        <v>450</v>
      </c>
      <c r="Y20" s="117">
        <v>299.85299999999995</v>
      </c>
      <c r="Z20" s="117">
        <v>749.85299999999995</v>
      </c>
      <c r="AA20" s="117">
        <v>9</v>
      </c>
      <c r="AB20" s="117">
        <v>18</v>
      </c>
    </row>
    <row r="21" spans="1:28" ht="15.75" customHeight="1">
      <c r="A21" s="14">
        <v>43</v>
      </c>
      <c r="B21" s="10" t="s">
        <v>74</v>
      </c>
      <c r="C21" s="10"/>
      <c r="D21" s="10" t="s">
        <v>75</v>
      </c>
      <c r="E21" s="10"/>
      <c r="F21" s="10" t="s">
        <v>76</v>
      </c>
      <c r="G21" s="14">
        <v>3</v>
      </c>
      <c r="H21" s="14" t="s">
        <v>12</v>
      </c>
      <c r="I21" s="117">
        <v>0</v>
      </c>
      <c r="J21" s="117">
        <v>40</v>
      </c>
      <c r="K21" s="117">
        <v>0</v>
      </c>
      <c r="L21" s="117">
        <v>0</v>
      </c>
      <c r="M21" s="117">
        <v>0</v>
      </c>
      <c r="N21" s="117">
        <v>350</v>
      </c>
      <c r="O21" s="117">
        <v>0</v>
      </c>
      <c r="P21" s="117">
        <v>200</v>
      </c>
      <c r="Q21" s="117">
        <v>51.81</v>
      </c>
      <c r="R21" s="117">
        <v>56.81</v>
      </c>
      <c r="S21" s="117">
        <v>51.521000000000001</v>
      </c>
      <c r="T21" s="117">
        <v>143.75</v>
      </c>
      <c r="U21" s="117">
        <v>143.75</v>
      </c>
      <c r="V21" s="117">
        <v>36.75</v>
      </c>
      <c r="W21" s="117">
        <v>36.75</v>
      </c>
      <c r="X21" s="117">
        <v>590</v>
      </c>
      <c r="Y21" s="117">
        <v>288.83100000000002</v>
      </c>
      <c r="Z21" s="117">
        <v>878.83100000000002</v>
      </c>
      <c r="AA21" s="117">
        <v>7</v>
      </c>
      <c r="AB21" s="117">
        <v>19</v>
      </c>
    </row>
    <row r="22" spans="1:28" ht="15.75" customHeight="1">
      <c r="A22" s="13">
        <v>16</v>
      </c>
      <c r="B22" s="6" t="s">
        <v>87</v>
      </c>
      <c r="C22" s="10"/>
      <c r="D22" s="6" t="s">
        <v>88</v>
      </c>
      <c r="E22" s="10"/>
      <c r="F22" s="6" t="s">
        <v>89</v>
      </c>
      <c r="G22" s="7">
        <v>1.9</v>
      </c>
      <c r="H22" s="8" t="s">
        <v>12</v>
      </c>
      <c r="I22" s="117">
        <v>0</v>
      </c>
      <c r="J22" s="117">
        <v>0</v>
      </c>
      <c r="K22" s="117">
        <v>120</v>
      </c>
      <c r="L22" s="117">
        <v>0</v>
      </c>
      <c r="M22" s="117">
        <v>0</v>
      </c>
      <c r="N22" s="117">
        <v>310</v>
      </c>
      <c r="O22" s="117">
        <v>0</v>
      </c>
      <c r="P22" s="117">
        <v>250</v>
      </c>
      <c r="Q22" s="117">
        <v>43.57</v>
      </c>
      <c r="R22" s="117">
        <v>53.57</v>
      </c>
      <c r="S22" s="117">
        <v>40.115000000000002</v>
      </c>
      <c r="T22" s="117">
        <v>116.35</v>
      </c>
      <c r="U22" s="117">
        <v>116.35</v>
      </c>
      <c r="V22" s="117">
        <v>31.5</v>
      </c>
      <c r="W22" s="117">
        <v>31.5</v>
      </c>
      <c r="X22" s="117">
        <v>680</v>
      </c>
      <c r="Y22" s="117">
        <v>241.535</v>
      </c>
      <c r="Z22" s="117">
        <v>921.53499999999997</v>
      </c>
      <c r="AA22" s="117">
        <v>8</v>
      </c>
      <c r="AB22" s="117">
        <v>20</v>
      </c>
    </row>
    <row r="23" spans="1:28" ht="15.75" customHeight="1">
      <c r="A23" s="13">
        <v>21</v>
      </c>
      <c r="B23" s="10" t="s">
        <v>47</v>
      </c>
      <c r="C23" s="11"/>
      <c r="D23" s="18" t="s">
        <v>48</v>
      </c>
      <c r="E23" s="10"/>
      <c r="F23" s="17" t="s">
        <v>49</v>
      </c>
      <c r="G23" s="7">
        <v>1.5</v>
      </c>
      <c r="H23" s="14" t="s">
        <v>16</v>
      </c>
      <c r="I23" s="117">
        <v>0</v>
      </c>
      <c r="J23" s="117">
        <v>230</v>
      </c>
      <c r="K23" s="117">
        <v>0</v>
      </c>
      <c r="L23" s="117">
        <v>140</v>
      </c>
      <c r="M23" s="117">
        <v>0</v>
      </c>
      <c r="N23" s="117">
        <v>220</v>
      </c>
      <c r="O23" s="117">
        <v>0</v>
      </c>
      <c r="P23" s="117">
        <v>50</v>
      </c>
      <c r="Q23" s="117">
        <v>51.1</v>
      </c>
      <c r="R23" s="117">
        <v>56.1</v>
      </c>
      <c r="S23" s="117">
        <v>43.685000000000002</v>
      </c>
      <c r="T23" s="117">
        <v>168.04</v>
      </c>
      <c r="U23" s="117">
        <v>168.04</v>
      </c>
      <c r="V23" s="117">
        <v>37.25</v>
      </c>
      <c r="W23" s="117">
        <v>37.25</v>
      </c>
      <c r="X23" s="117">
        <v>640</v>
      </c>
      <c r="Y23" s="117">
        <v>305.07499999999999</v>
      </c>
      <c r="Z23" s="117">
        <v>945.07500000000005</v>
      </c>
      <c r="AA23" s="117">
        <v>10</v>
      </c>
      <c r="AB23" s="117">
        <v>21</v>
      </c>
    </row>
    <row r="24" spans="1:28" ht="15.75" customHeight="1">
      <c r="A24" s="13">
        <v>22</v>
      </c>
      <c r="B24" s="6" t="s">
        <v>90</v>
      </c>
      <c r="C24" s="6"/>
      <c r="D24" s="6" t="s">
        <v>91</v>
      </c>
      <c r="E24" s="6"/>
      <c r="F24" s="6" t="s">
        <v>92</v>
      </c>
      <c r="G24" s="13" t="s">
        <v>37</v>
      </c>
      <c r="H24" s="8" t="s">
        <v>12</v>
      </c>
      <c r="I24" s="117">
        <v>0</v>
      </c>
      <c r="J24" s="117">
        <v>270</v>
      </c>
      <c r="K24" s="117">
        <v>0</v>
      </c>
      <c r="L24" s="117">
        <v>0</v>
      </c>
      <c r="M24" s="117">
        <v>0</v>
      </c>
      <c r="N24" s="117">
        <v>330</v>
      </c>
      <c r="O24" s="117">
        <v>0</v>
      </c>
      <c r="P24" s="117">
        <v>170</v>
      </c>
      <c r="Q24" s="122" t="s">
        <v>170</v>
      </c>
      <c r="R24" s="117">
        <v>83.083000000000013</v>
      </c>
      <c r="S24" s="117">
        <v>39.042999999999999</v>
      </c>
      <c r="T24" s="122" t="s">
        <v>170</v>
      </c>
      <c r="U24" s="117">
        <v>207.65800000000002</v>
      </c>
      <c r="V24" s="117">
        <v>32.159999999999997</v>
      </c>
      <c r="W24" s="117">
        <v>32.159999999999997</v>
      </c>
      <c r="X24" s="117">
        <v>770</v>
      </c>
      <c r="Y24" s="117">
        <v>361.94399999999996</v>
      </c>
      <c r="Z24" s="117">
        <v>1131.944</v>
      </c>
      <c r="AA24" s="117">
        <v>9</v>
      </c>
      <c r="AB24" s="117">
        <v>22</v>
      </c>
    </row>
    <row r="25" spans="1:28" ht="15.75" customHeight="1">
      <c r="A25" s="14">
        <v>25</v>
      </c>
      <c r="B25" s="6" t="s">
        <v>96</v>
      </c>
      <c r="C25" s="10"/>
      <c r="D25" s="6" t="s">
        <v>97</v>
      </c>
      <c r="E25" s="10"/>
      <c r="F25" s="6" t="s">
        <v>98</v>
      </c>
      <c r="G25" s="13">
        <v>1.6</v>
      </c>
      <c r="H25" s="8" t="s">
        <v>16</v>
      </c>
      <c r="I25" s="117">
        <v>0</v>
      </c>
      <c r="J25" s="117">
        <v>140</v>
      </c>
      <c r="K25" s="117">
        <v>0</v>
      </c>
      <c r="L25" s="117">
        <v>130</v>
      </c>
      <c r="M25" s="117">
        <v>0</v>
      </c>
      <c r="N25" s="117">
        <v>140</v>
      </c>
      <c r="O25" s="117">
        <v>0</v>
      </c>
      <c r="P25" s="117">
        <v>570</v>
      </c>
      <c r="Q25" s="117">
        <v>36.22</v>
      </c>
      <c r="R25" s="117">
        <v>41.22</v>
      </c>
      <c r="S25" s="117">
        <v>38.063000000000002</v>
      </c>
      <c r="T25" s="117">
        <v>92.41</v>
      </c>
      <c r="U25" s="117">
        <v>97.41</v>
      </c>
      <c r="V25" s="117">
        <v>30.2</v>
      </c>
      <c r="W25" s="117">
        <v>35.200000000000003</v>
      </c>
      <c r="X25" s="117">
        <v>980</v>
      </c>
      <c r="Y25" s="117">
        <v>211.89299999999997</v>
      </c>
      <c r="Z25" s="117">
        <v>1191.893</v>
      </c>
      <c r="AA25" s="117">
        <v>11</v>
      </c>
      <c r="AB25" s="117">
        <v>23</v>
      </c>
    </row>
    <row r="26" spans="1:28" ht="15.75" customHeight="1">
      <c r="A26" s="14">
        <v>17</v>
      </c>
      <c r="B26" s="6" t="s">
        <v>38</v>
      </c>
      <c r="C26" s="10"/>
      <c r="D26" s="10" t="s">
        <v>39</v>
      </c>
      <c r="E26" s="10"/>
      <c r="F26" s="17" t="s">
        <v>40</v>
      </c>
      <c r="G26" s="7">
        <v>2.5</v>
      </c>
      <c r="H26" s="14" t="s">
        <v>12</v>
      </c>
      <c r="I26" s="117">
        <v>0</v>
      </c>
      <c r="J26" s="117">
        <v>520</v>
      </c>
      <c r="K26" s="117">
        <v>0</v>
      </c>
      <c r="L26" s="117">
        <v>560</v>
      </c>
      <c r="M26" s="117">
        <v>0</v>
      </c>
      <c r="N26" s="117">
        <v>320</v>
      </c>
      <c r="O26" s="117">
        <v>0</v>
      </c>
      <c r="P26" s="117">
        <v>40</v>
      </c>
      <c r="Q26" s="117">
        <v>60</v>
      </c>
      <c r="R26" s="117">
        <v>65</v>
      </c>
      <c r="S26" s="117">
        <v>47.095999999999997</v>
      </c>
      <c r="T26" s="117">
        <v>118.5</v>
      </c>
      <c r="U26" s="117">
        <v>118.5</v>
      </c>
      <c r="V26" s="117">
        <v>39.72</v>
      </c>
      <c r="W26" s="117">
        <v>39.72</v>
      </c>
      <c r="X26" s="117">
        <v>1440</v>
      </c>
      <c r="Y26" s="117">
        <v>270.31600000000003</v>
      </c>
      <c r="Z26" s="117">
        <v>1710.316</v>
      </c>
      <c r="AA26" s="117">
        <v>10</v>
      </c>
      <c r="AB26" s="117">
        <v>24</v>
      </c>
    </row>
    <row r="27" spans="1:28" ht="15.75" customHeight="1">
      <c r="A27" s="13">
        <v>14</v>
      </c>
      <c r="B27" s="16" t="s">
        <v>31</v>
      </c>
      <c r="C27" s="10"/>
      <c r="D27" s="10" t="s">
        <v>32</v>
      </c>
      <c r="E27" s="10"/>
      <c r="F27" s="10" t="s">
        <v>33</v>
      </c>
      <c r="G27" s="13">
        <v>1.6</v>
      </c>
      <c r="H27" s="8" t="s">
        <v>16</v>
      </c>
      <c r="I27" s="117">
        <v>0</v>
      </c>
      <c r="J27" s="117">
        <v>40</v>
      </c>
      <c r="K27" s="117">
        <v>1120</v>
      </c>
      <c r="L27" s="117">
        <v>0</v>
      </c>
      <c r="M27" s="117">
        <v>0</v>
      </c>
      <c r="N27" s="117">
        <v>180</v>
      </c>
      <c r="O27" s="117">
        <v>0</v>
      </c>
      <c r="P27" s="117">
        <v>40</v>
      </c>
      <c r="Q27" s="117">
        <v>70.319999999999993</v>
      </c>
      <c r="R27" s="117">
        <v>75.319999999999993</v>
      </c>
      <c r="S27" s="117">
        <v>64.245999999999995</v>
      </c>
      <c r="T27" s="122" t="s">
        <v>170</v>
      </c>
      <c r="U27" s="117">
        <v>207.65800000000002</v>
      </c>
      <c r="V27" s="117">
        <v>42.94</v>
      </c>
      <c r="W27" s="117">
        <v>42.94</v>
      </c>
      <c r="X27" s="117">
        <v>1380</v>
      </c>
      <c r="Y27" s="117">
        <v>390.16399999999999</v>
      </c>
      <c r="Z27" s="117">
        <v>1770.164</v>
      </c>
      <c r="AA27" s="117">
        <v>12</v>
      </c>
      <c r="AB27" s="117">
        <v>25</v>
      </c>
    </row>
    <row r="28" spans="1:28" ht="15.75" customHeight="1">
      <c r="A28" s="13">
        <v>20</v>
      </c>
      <c r="B28" s="18" t="s">
        <v>44</v>
      </c>
      <c r="C28" s="10"/>
      <c r="D28" s="10" t="s">
        <v>45</v>
      </c>
      <c r="E28" s="10"/>
      <c r="F28" s="6" t="s">
        <v>46</v>
      </c>
      <c r="G28" s="13">
        <v>1</v>
      </c>
      <c r="H28" s="8" t="s">
        <v>27</v>
      </c>
      <c r="I28" s="117">
        <v>0</v>
      </c>
      <c r="J28" s="117">
        <v>10</v>
      </c>
      <c r="K28" s="117">
        <v>1300</v>
      </c>
      <c r="L28" s="117">
        <v>0</v>
      </c>
      <c r="M28" s="117">
        <v>240</v>
      </c>
      <c r="N28" s="117">
        <v>0</v>
      </c>
      <c r="O28" s="117">
        <v>0</v>
      </c>
      <c r="P28" s="117">
        <v>530</v>
      </c>
      <c r="Q28" s="117">
        <v>62.44</v>
      </c>
      <c r="R28" s="117">
        <v>67.44</v>
      </c>
      <c r="S28" s="117">
        <v>50.514000000000003</v>
      </c>
      <c r="T28" s="122" t="s">
        <v>170</v>
      </c>
      <c r="U28" s="117">
        <v>207.65800000000002</v>
      </c>
      <c r="V28" s="117">
        <v>53.31</v>
      </c>
      <c r="W28" s="117">
        <v>53.31</v>
      </c>
      <c r="X28" s="117">
        <v>2080</v>
      </c>
      <c r="Y28" s="117">
        <v>378.92200000000003</v>
      </c>
      <c r="Z28" s="117">
        <v>2458.922</v>
      </c>
      <c r="AA28" s="117">
        <v>4</v>
      </c>
      <c r="AB28" s="117">
        <v>26</v>
      </c>
    </row>
    <row r="29" spans="1:28" ht="15.75" customHeight="1">
      <c r="A29" s="14">
        <v>12</v>
      </c>
      <c r="B29" s="6" t="s">
        <v>28</v>
      </c>
      <c r="C29" s="10"/>
      <c r="D29" s="10" t="s">
        <v>29</v>
      </c>
      <c r="E29" s="10"/>
      <c r="F29" s="6" t="s">
        <v>30</v>
      </c>
      <c r="G29" s="13">
        <v>1.2</v>
      </c>
      <c r="H29" s="8" t="s">
        <v>27</v>
      </c>
      <c r="I29" s="117">
        <v>0</v>
      </c>
      <c r="J29" s="117">
        <v>450</v>
      </c>
      <c r="K29" s="117">
        <v>1060</v>
      </c>
      <c r="L29" s="117">
        <v>0</v>
      </c>
      <c r="M29" s="117">
        <v>0</v>
      </c>
      <c r="N29" s="117">
        <v>730</v>
      </c>
      <c r="O29" s="117">
        <v>0</v>
      </c>
      <c r="P29" s="117">
        <v>80</v>
      </c>
      <c r="Q29" s="117">
        <v>53.71</v>
      </c>
      <c r="R29" s="117">
        <v>58.71</v>
      </c>
      <c r="S29" s="117">
        <v>49.661000000000001</v>
      </c>
      <c r="T29" s="117">
        <v>86.82</v>
      </c>
      <c r="U29" s="117">
        <v>91.82</v>
      </c>
      <c r="V29" s="117">
        <v>36.630000000000003</v>
      </c>
      <c r="W29" s="117">
        <v>36.630000000000003</v>
      </c>
      <c r="X29" s="117">
        <v>2320</v>
      </c>
      <c r="Y29" s="117">
        <v>236.821</v>
      </c>
      <c r="Z29" s="117">
        <v>2556.8209999999999</v>
      </c>
      <c r="AA29" s="117">
        <v>5</v>
      </c>
      <c r="AB29" s="117">
        <v>27</v>
      </c>
    </row>
    <row r="30" spans="1:28" ht="15.75" customHeight="1">
      <c r="A30" s="14">
        <v>45</v>
      </c>
      <c r="B30" s="6" t="s">
        <v>79</v>
      </c>
      <c r="C30" s="10"/>
      <c r="D30" s="6" t="s">
        <v>80</v>
      </c>
      <c r="E30" s="10"/>
      <c r="F30" s="10" t="s">
        <v>26</v>
      </c>
      <c r="G30" s="14">
        <v>1.4</v>
      </c>
      <c r="H30" s="8" t="s">
        <v>27</v>
      </c>
      <c r="I30" s="117">
        <v>0</v>
      </c>
      <c r="J30" s="117">
        <v>60</v>
      </c>
      <c r="K30" s="117">
        <v>1880</v>
      </c>
      <c r="L30" s="117">
        <v>0</v>
      </c>
      <c r="M30" s="117">
        <v>0</v>
      </c>
      <c r="N30" s="117">
        <v>180</v>
      </c>
      <c r="O30" s="117">
        <v>0</v>
      </c>
      <c r="P30" s="117">
        <v>390</v>
      </c>
      <c r="Q30" s="117">
        <v>47.56</v>
      </c>
      <c r="R30" s="117">
        <v>52.56</v>
      </c>
      <c r="S30" s="117">
        <v>44.055</v>
      </c>
      <c r="T30" s="117">
        <v>117.91</v>
      </c>
      <c r="U30" s="117">
        <v>117.91</v>
      </c>
      <c r="V30" s="117">
        <v>35.69</v>
      </c>
      <c r="W30" s="117">
        <v>35.69</v>
      </c>
      <c r="X30" s="117">
        <v>2510</v>
      </c>
      <c r="Y30" s="117">
        <v>250.215</v>
      </c>
      <c r="Z30" s="117">
        <v>2760.2150000000001</v>
      </c>
      <c r="AA30" s="117">
        <v>6</v>
      </c>
      <c r="AB30" s="117">
        <v>28</v>
      </c>
    </row>
    <row r="31" spans="1:28" ht="15.75" customHeight="1">
      <c r="A31" s="14">
        <v>48</v>
      </c>
      <c r="B31" s="6" t="s">
        <v>84</v>
      </c>
      <c r="C31" s="10"/>
      <c r="D31" s="6" t="s">
        <v>85</v>
      </c>
      <c r="E31" s="10"/>
      <c r="F31" s="6" t="s">
        <v>86</v>
      </c>
      <c r="G31" s="13">
        <v>1.6</v>
      </c>
      <c r="H31" s="14" t="s">
        <v>16</v>
      </c>
      <c r="I31" s="117">
        <v>0</v>
      </c>
      <c r="J31" s="117">
        <v>390</v>
      </c>
      <c r="K31" s="117">
        <v>2000</v>
      </c>
      <c r="L31" s="117">
        <v>0</v>
      </c>
      <c r="M31" s="117">
        <v>0</v>
      </c>
      <c r="N31" s="117">
        <v>360</v>
      </c>
      <c r="O31" s="117">
        <v>3400</v>
      </c>
      <c r="P31" s="117">
        <v>0</v>
      </c>
      <c r="Q31" s="117">
        <v>75.53</v>
      </c>
      <c r="R31" s="117">
        <v>75.53</v>
      </c>
      <c r="S31" s="122" t="s">
        <v>170</v>
      </c>
      <c r="T31" s="117">
        <v>188.78</v>
      </c>
      <c r="U31" s="117">
        <v>188.78</v>
      </c>
      <c r="V31" s="122" t="s">
        <v>170</v>
      </c>
      <c r="W31" s="122" t="s">
        <v>170</v>
      </c>
      <c r="X31" s="117">
        <v>6150</v>
      </c>
      <c r="Y31" s="117">
        <v>264.31</v>
      </c>
      <c r="Z31" s="117">
        <v>6414.31</v>
      </c>
      <c r="AA31" s="117">
        <v>13</v>
      </c>
      <c r="AB31" s="117">
        <v>29</v>
      </c>
    </row>
    <row r="32" spans="1:2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autoFilter ref="A2:AB31"/>
  <mergeCells count="8">
    <mergeCell ref="T1:U1"/>
    <mergeCell ref="V1:W1"/>
    <mergeCell ref="Z1:AB1"/>
    <mergeCell ref="I1:J1"/>
    <mergeCell ref="K1:L1"/>
    <mergeCell ref="M1:N1"/>
    <mergeCell ref="O1:P1"/>
    <mergeCell ref="Q1:R1"/>
  </mergeCells>
  <conditionalFormatting sqref="I2:P100 I1 K1 M1 O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:Q10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:R10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:S10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1:T10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:U10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1:V10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:W10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1:X10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:Y10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1:Z100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00"/>
  <sheetViews>
    <sheetView workbookViewId="0"/>
  </sheetViews>
  <sheetFormatPr defaultColWidth="14.453125" defaultRowHeight="15" customHeight="1"/>
  <cols>
    <col min="1" max="1" width="4.08984375" customWidth="1"/>
    <col min="2" max="2" width="14.26953125" hidden="1" customWidth="1"/>
    <col min="3" max="3" width="16.81640625" hidden="1" customWidth="1"/>
    <col min="4" max="4" width="3.26953125" customWidth="1"/>
    <col min="5" max="5" width="3.453125" customWidth="1"/>
    <col min="6" max="6" width="4.81640625" customWidth="1"/>
    <col min="7" max="7" width="3.81640625" customWidth="1"/>
    <col min="8" max="8" width="3.54296875" customWidth="1"/>
    <col min="9" max="9" width="5" customWidth="1"/>
    <col min="10" max="10" width="3.26953125" customWidth="1"/>
    <col min="11" max="11" width="4" customWidth="1"/>
    <col min="12" max="12" width="5.08984375" customWidth="1"/>
    <col min="13" max="13" width="8.26953125" hidden="1" customWidth="1"/>
    <col min="14" max="14" width="9.26953125" hidden="1" customWidth="1"/>
    <col min="15" max="15" width="8" hidden="1" customWidth="1"/>
    <col min="16" max="16" width="7.26953125" customWidth="1"/>
    <col min="17" max="17" width="5.81640625" customWidth="1"/>
    <col min="18" max="19" width="4" customWidth="1"/>
    <col min="20" max="20" width="5.7265625" customWidth="1"/>
    <col min="21" max="21" width="3.54296875" customWidth="1"/>
    <col min="22" max="22" width="4.26953125" customWidth="1"/>
    <col min="23" max="23" width="5.7265625" customWidth="1"/>
    <col min="24" max="24" width="8" hidden="1" customWidth="1"/>
    <col min="25" max="25" width="7.81640625" hidden="1" customWidth="1"/>
    <col min="26" max="26" width="7.08984375" customWidth="1"/>
    <col min="27" max="27" width="6" customWidth="1"/>
    <col min="28" max="28" width="3.7265625" customWidth="1"/>
    <col min="29" max="29" width="4.453125" customWidth="1"/>
    <col min="30" max="30" width="5.08984375" customWidth="1"/>
    <col min="31" max="31" width="8" customWidth="1"/>
  </cols>
  <sheetData>
    <row r="3" spans="1:31" ht="14.5">
      <c r="AB3" s="2"/>
    </row>
    <row r="4" spans="1:31" ht="14.5">
      <c r="AB4" s="2"/>
    </row>
    <row r="5" spans="1:31" ht="14.5">
      <c r="AB5" s="2"/>
    </row>
    <row r="6" spans="1:31" ht="14.5">
      <c r="AB6" s="2"/>
    </row>
    <row r="7" spans="1:31" ht="14.5">
      <c r="AB7" s="2"/>
    </row>
    <row r="8" spans="1:31" ht="14.5">
      <c r="A8" s="20"/>
      <c r="B8" s="20"/>
      <c r="C8" s="20"/>
      <c r="D8" s="31" t="s">
        <v>100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 t="s">
        <v>101</v>
      </c>
      <c r="S8" s="32"/>
      <c r="T8" s="32"/>
      <c r="U8" s="32"/>
      <c r="V8" s="32"/>
      <c r="W8" s="32"/>
      <c r="X8" s="32"/>
      <c r="Y8" s="32"/>
      <c r="Z8" s="32"/>
      <c r="AA8" s="32"/>
      <c r="AB8" s="20"/>
      <c r="AC8" s="20"/>
      <c r="AD8" s="20"/>
      <c r="AE8" s="20"/>
    </row>
    <row r="9" spans="1:31" ht="14.5">
      <c r="A9" s="20"/>
      <c r="B9" s="20"/>
      <c r="C9" s="20"/>
      <c r="D9" s="20" t="s">
        <v>102</v>
      </c>
      <c r="E9" s="20"/>
      <c r="F9" s="20"/>
      <c r="G9" s="20" t="s">
        <v>103</v>
      </c>
      <c r="H9" s="20"/>
      <c r="I9" s="20"/>
      <c r="J9" s="20" t="s">
        <v>104</v>
      </c>
      <c r="K9" s="20"/>
      <c r="L9" s="20"/>
      <c r="M9" s="20"/>
      <c r="N9" s="20"/>
      <c r="O9" s="20"/>
      <c r="P9" s="20"/>
      <c r="Q9" s="20"/>
      <c r="R9" s="20" t="s">
        <v>105</v>
      </c>
      <c r="S9" s="20"/>
      <c r="T9" s="20"/>
      <c r="U9" s="20" t="s">
        <v>106</v>
      </c>
      <c r="V9" s="20"/>
      <c r="W9" s="20"/>
      <c r="X9" s="20"/>
      <c r="Y9" s="20"/>
      <c r="Z9" s="20"/>
      <c r="AA9" s="20"/>
      <c r="AB9" s="20" t="s">
        <v>107</v>
      </c>
      <c r="AC9" s="20"/>
      <c r="AD9" s="20"/>
      <c r="AE9" s="20"/>
    </row>
    <row r="10" spans="1:31" ht="23.25" customHeight="1">
      <c r="A10" s="33" t="s">
        <v>108</v>
      </c>
      <c r="B10" s="34" t="s">
        <v>3</v>
      </c>
      <c r="C10" s="34" t="s">
        <v>5</v>
      </c>
      <c r="D10" s="35" t="s">
        <v>109</v>
      </c>
      <c r="E10" s="35" t="s">
        <v>110</v>
      </c>
      <c r="F10" s="35" t="s">
        <v>111</v>
      </c>
      <c r="G10" s="35" t="s">
        <v>109</v>
      </c>
      <c r="H10" s="35" t="s">
        <v>110</v>
      </c>
      <c r="I10" s="35" t="s">
        <v>111</v>
      </c>
      <c r="J10" s="35" t="s">
        <v>109</v>
      </c>
      <c r="K10" s="35" t="s">
        <v>110</v>
      </c>
      <c r="L10" s="35" t="s">
        <v>111</v>
      </c>
      <c r="M10" s="36" t="s">
        <v>112</v>
      </c>
      <c r="N10" s="36" t="s">
        <v>113</v>
      </c>
      <c r="O10" s="36" t="s">
        <v>114</v>
      </c>
      <c r="P10" s="36" t="s">
        <v>115</v>
      </c>
      <c r="Q10" s="36" t="s">
        <v>116</v>
      </c>
      <c r="R10" s="35" t="s">
        <v>109</v>
      </c>
      <c r="S10" s="35" t="s">
        <v>110</v>
      </c>
      <c r="T10" s="35" t="s">
        <v>111</v>
      </c>
      <c r="U10" s="35" t="s">
        <v>109</v>
      </c>
      <c r="V10" s="35" t="s">
        <v>110</v>
      </c>
      <c r="W10" s="35" t="s">
        <v>111</v>
      </c>
      <c r="X10" s="36" t="s">
        <v>113</v>
      </c>
      <c r="Y10" s="36" t="s">
        <v>114</v>
      </c>
      <c r="Z10" s="36" t="s">
        <v>115</v>
      </c>
      <c r="AA10" s="36" t="s">
        <v>116</v>
      </c>
      <c r="AB10" s="35" t="s">
        <v>109</v>
      </c>
      <c r="AC10" s="35" t="s">
        <v>110</v>
      </c>
      <c r="AD10" s="35" t="s">
        <v>111</v>
      </c>
      <c r="AE10" s="35" t="s">
        <v>117</v>
      </c>
    </row>
    <row r="11" spans="1:31" ht="12" customHeight="1">
      <c r="A11" s="6">
        <f>drivers_list!B11</f>
        <v>1</v>
      </c>
      <c r="B11" s="6" t="str">
        <f>drivers_list!C11</f>
        <v>Савченко-Шагінян Тетяна</v>
      </c>
      <c r="C11" s="6" t="str">
        <f>drivers_list!E11</f>
        <v xml:space="preserve">Єпіфанова Ганна </v>
      </c>
      <c r="D11" s="37">
        <v>12</v>
      </c>
      <c r="E11" s="37">
        <v>39</v>
      </c>
      <c r="F11" s="38">
        <v>0</v>
      </c>
      <c r="G11" s="39">
        <v>13</v>
      </c>
      <c r="H11" s="39">
        <v>30</v>
      </c>
      <c r="I11" s="40">
        <v>0</v>
      </c>
      <c r="J11" s="41">
        <f t="shared" ref="J11:J40" si="0">INT(O11/3600)</f>
        <v>0</v>
      </c>
      <c r="K11" s="41">
        <f t="shared" ref="K11:K40" si="1">INT((O11-J11*3600)/60)</f>
        <v>51</v>
      </c>
      <c r="L11" s="42">
        <f t="shared" ref="L11:L40" si="2">O11-(J11*3600+K11*60)</f>
        <v>0</v>
      </c>
      <c r="M11" s="42">
        <f t="shared" ref="M11:M40" si="3">D11*3600+E11*60+F11</f>
        <v>45540</v>
      </c>
      <c r="N11" s="42">
        <f t="shared" ref="N11:N40" si="4">G11*3600+H11*60+I11</f>
        <v>48600</v>
      </c>
      <c r="O11" s="42">
        <f t="shared" ref="O11:O40" si="5">N11-M11</f>
        <v>3060</v>
      </c>
      <c r="P11" s="42" t="str">
        <f>IF(O11&lt;time_NORMS!B11,INT((time_NORMS!B11-O11+59)/60)*time_NORMS!F11,"0,00")</f>
        <v>0,00</v>
      </c>
      <c r="Q11" s="42">
        <f>IF(O11&gt;time_NORMS!B11,INT((O11-time_NORMS!B11)/60)*time_NORMS!G11,"0,00")</f>
        <v>10</v>
      </c>
      <c r="R11" s="39">
        <v>13</v>
      </c>
      <c r="S11" s="39">
        <v>22</v>
      </c>
      <c r="T11" s="40">
        <v>0</v>
      </c>
      <c r="U11" s="41">
        <f t="shared" ref="U11:U40" si="6">INT(Y11/3600)</f>
        <v>0</v>
      </c>
      <c r="V11" s="41">
        <f t="shared" ref="V11:V40" si="7">INT((Y11-U11*3600)/60)</f>
        <v>43</v>
      </c>
      <c r="W11" s="42">
        <f t="shared" ref="W11:W40" si="8">Y11-(U11*3600+V11*60)</f>
        <v>0</v>
      </c>
      <c r="X11" s="42">
        <f t="shared" ref="X11:X40" si="9">R11*3600+S11*60+T11</f>
        <v>48120</v>
      </c>
      <c r="Y11" s="42">
        <f t="shared" ref="Y11:Y40" si="10">X11-M11</f>
        <v>2580</v>
      </c>
      <c r="Z11" s="42" t="str">
        <f>IF(Y11&lt;time_NORMS!A11,INT((time_NORMS!A11-Y11+59)/60)*time_NORMS!F11,"0,00")</f>
        <v>0,00</v>
      </c>
      <c r="AA11" s="42">
        <f>IF(Y11&gt;time_NORMS!A11,INT((Y11-time_NORMS!A11)/60)*time_NORMS!G11,"0,00")</f>
        <v>40</v>
      </c>
      <c r="AB11" s="43">
        <f t="shared" ref="AB11:AB40" si="11">INT(AE11/3600)</f>
        <v>0</v>
      </c>
      <c r="AC11" s="43">
        <f t="shared" ref="AC11:AC40" si="12">INT((AE11-AB11*3600)/60)</f>
        <v>0</v>
      </c>
      <c r="AD11" s="42">
        <f t="shared" ref="AD11:AD40" si="13">AE11-(AB11*3600+AC11*60)</f>
        <v>50</v>
      </c>
      <c r="AE11" s="44">
        <f t="shared" ref="AE11:AE40" si="14">SUM(P11,Q11,Z11,AA11)</f>
        <v>50</v>
      </c>
    </row>
    <row r="12" spans="1:31" ht="12" customHeight="1">
      <c r="A12" s="6">
        <f>drivers_list!B12</f>
        <v>6</v>
      </c>
      <c r="B12" s="6" t="str">
        <f>drivers_list!C12</f>
        <v>Шеповалова Леся</v>
      </c>
      <c r="C12" s="6" t="str">
        <f>drivers_list!E12</f>
        <v>Панченко Ліза</v>
      </c>
      <c r="D12" s="37">
        <v>12</v>
      </c>
      <c r="E12" s="37">
        <v>41</v>
      </c>
      <c r="F12" s="38">
        <v>0</v>
      </c>
      <c r="G12" s="39">
        <v>13</v>
      </c>
      <c r="H12" s="39">
        <v>30</v>
      </c>
      <c r="I12" s="40">
        <v>0</v>
      </c>
      <c r="J12" s="41">
        <f t="shared" si="0"/>
        <v>0</v>
      </c>
      <c r="K12" s="41">
        <f t="shared" si="1"/>
        <v>49</v>
      </c>
      <c r="L12" s="42">
        <f t="shared" si="2"/>
        <v>0</v>
      </c>
      <c r="M12" s="42">
        <f t="shared" si="3"/>
        <v>45660</v>
      </c>
      <c r="N12" s="42">
        <f t="shared" si="4"/>
        <v>48600</v>
      </c>
      <c r="O12" s="42">
        <f t="shared" si="5"/>
        <v>2940</v>
      </c>
      <c r="P12" s="42">
        <f>IF(O12&lt;time_NORMS!B12,INT((time_NORMS!B12-O12+59)/60)*time_NORMS!F12,"0,00")</f>
        <v>20</v>
      </c>
      <c r="Q12" s="42" t="str">
        <f>IF(O12&gt;time_NORMS!B12,INT((O12-time_NORMS!B12)/60)*time_NORMS!G12,"0,00")</f>
        <v>0,00</v>
      </c>
      <c r="R12" s="39">
        <v>13</v>
      </c>
      <c r="S12" s="39">
        <v>18</v>
      </c>
      <c r="T12" s="40">
        <v>0</v>
      </c>
      <c r="U12" s="41">
        <f t="shared" si="6"/>
        <v>0</v>
      </c>
      <c r="V12" s="41">
        <f t="shared" si="7"/>
        <v>37</v>
      </c>
      <c r="W12" s="42">
        <f t="shared" si="8"/>
        <v>0</v>
      </c>
      <c r="X12" s="42">
        <f t="shared" si="9"/>
        <v>47880</v>
      </c>
      <c r="Y12" s="42">
        <f t="shared" si="10"/>
        <v>2220</v>
      </c>
      <c r="Z12" s="42">
        <f>IF(Y12&lt;time_NORMS!A12,INT((time_NORMS!A12-Y12+59)/60)*time_NORMS!F12,"0,00")</f>
        <v>40</v>
      </c>
      <c r="AA12" s="42" t="str">
        <f>IF(Y12&gt;time_NORMS!A12,INT((Y12-time_NORMS!A12)/60)*time_NORMS!G12,"0,00")</f>
        <v>0,00</v>
      </c>
      <c r="AB12" s="43">
        <f t="shared" si="11"/>
        <v>0</v>
      </c>
      <c r="AC12" s="43">
        <f t="shared" si="12"/>
        <v>1</v>
      </c>
      <c r="AD12" s="42">
        <f t="shared" si="13"/>
        <v>0</v>
      </c>
      <c r="AE12" s="44">
        <f t="shared" si="14"/>
        <v>60</v>
      </c>
    </row>
    <row r="13" spans="1:31" ht="12" customHeight="1">
      <c r="A13" s="6">
        <f>drivers_list!B13</f>
        <v>7</v>
      </c>
      <c r="B13" s="6" t="str">
        <f>drivers_list!C13</f>
        <v>Мигліс Анна</v>
      </c>
      <c r="C13" s="6" t="str">
        <f>drivers_list!E13</f>
        <v xml:space="preserve">Нестеренко Анастасія </v>
      </c>
      <c r="D13" s="37">
        <v>12</v>
      </c>
      <c r="E13" s="37">
        <v>45</v>
      </c>
      <c r="F13" s="38">
        <v>0</v>
      </c>
      <c r="G13" s="39">
        <v>13</v>
      </c>
      <c r="H13" s="39">
        <v>36</v>
      </c>
      <c r="I13" s="40">
        <v>0</v>
      </c>
      <c r="J13" s="41">
        <f t="shared" si="0"/>
        <v>0</v>
      </c>
      <c r="K13" s="41">
        <f t="shared" si="1"/>
        <v>51</v>
      </c>
      <c r="L13" s="42">
        <f t="shared" si="2"/>
        <v>0</v>
      </c>
      <c r="M13" s="42">
        <f t="shared" si="3"/>
        <v>45900</v>
      </c>
      <c r="N13" s="42">
        <f t="shared" si="4"/>
        <v>48960</v>
      </c>
      <c r="O13" s="42">
        <f t="shared" si="5"/>
        <v>3060</v>
      </c>
      <c r="P13" s="42" t="str">
        <f>IF(O13&lt;time_NORMS!B13,INT((time_NORMS!B13-O13+59)/60)*time_NORMS!F13,"0,00")</f>
        <v>0,00</v>
      </c>
      <c r="Q13" s="42">
        <f>IF(O13&gt;time_NORMS!B13,INT((O13-time_NORMS!B13)/60)*time_NORMS!G13,"0,00")</f>
        <v>10</v>
      </c>
      <c r="R13" s="39">
        <v>13</v>
      </c>
      <c r="S13" s="39">
        <v>27</v>
      </c>
      <c r="T13" s="40">
        <v>0</v>
      </c>
      <c r="U13" s="41">
        <f t="shared" si="6"/>
        <v>0</v>
      </c>
      <c r="V13" s="41">
        <f t="shared" si="7"/>
        <v>42</v>
      </c>
      <c r="W13" s="42">
        <f t="shared" si="8"/>
        <v>0</v>
      </c>
      <c r="X13" s="42">
        <f t="shared" si="9"/>
        <v>48420</v>
      </c>
      <c r="Y13" s="42">
        <f t="shared" si="10"/>
        <v>2520</v>
      </c>
      <c r="Z13" s="42" t="str">
        <f>IF(Y13&lt;time_NORMS!A13,INT((time_NORMS!A13-Y13+59)/60)*time_NORMS!F13,"0,00")</f>
        <v>0,00</v>
      </c>
      <c r="AA13" s="42">
        <f>IF(Y13&gt;time_NORMS!A13,INT((Y13-time_NORMS!A13)/60)*time_NORMS!G13,"0,00")</f>
        <v>30</v>
      </c>
      <c r="AB13" s="43">
        <f t="shared" si="11"/>
        <v>0</v>
      </c>
      <c r="AC13" s="43">
        <f t="shared" si="12"/>
        <v>0</v>
      </c>
      <c r="AD13" s="42">
        <f t="shared" si="13"/>
        <v>40</v>
      </c>
      <c r="AE13" s="44">
        <f t="shared" si="14"/>
        <v>40</v>
      </c>
    </row>
    <row r="14" spans="1:31" ht="12" customHeight="1">
      <c r="A14" s="6">
        <f>drivers_list!B14</f>
        <v>8</v>
      </c>
      <c r="B14" s="6" t="str">
        <f>drivers_list!C14</f>
        <v>Британ Iрина</v>
      </c>
      <c r="C14" s="6" t="str">
        <f>drivers_list!E14</f>
        <v>Павлик Iрина</v>
      </c>
      <c r="D14" s="37">
        <v>12</v>
      </c>
      <c r="E14" s="37">
        <v>47</v>
      </c>
      <c r="F14" s="38">
        <v>0</v>
      </c>
      <c r="G14" s="39">
        <v>13</v>
      </c>
      <c r="H14" s="39">
        <v>50</v>
      </c>
      <c r="I14" s="40">
        <v>0</v>
      </c>
      <c r="J14" s="41">
        <f t="shared" si="0"/>
        <v>1</v>
      </c>
      <c r="K14" s="41">
        <f t="shared" si="1"/>
        <v>3</v>
      </c>
      <c r="L14" s="42">
        <f t="shared" si="2"/>
        <v>0</v>
      </c>
      <c r="M14" s="42">
        <f t="shared" si="3"/>
        <v>46020</v>
      </c>
      <c r="N14" s="42">
        <f t="shared" si="4"/>
        <v>49800</v>
      </c>
      <c r="O14" s="42">
        <f t="shared" si="5"/>
        <v>3780</v>
      </c>
      <c r="P14" s="42" t="str">
        <f>IF(O14&lt;time_NORMS!B14,INT((time_NORMS!B14-O14+59)/60)*time_NORMS!F14,"0,00")</f>
        <v>0,00</v>
      </c>
      <c r="Q14" s="42">
        <f>IF(O14&gt;time_NORMS!B14,INT((O14-time_NORMS!B14)/60)*time_NORMS!G14,"0,00")</f>
        <v>130</v>
      </c>
      <c r="R14" s="39">
        <v>13</v>
      </c>
      <c r="S14" s="39">
        <v>43</v>
      </c>
      <c r="T14" s="40">
        <v>0</v>
      </c>
      <c r="U14" s="41">
        <f t="shared" si="6"/>
        <v>0</v>
      </c>
      <c r="V14" s="41">
        <f t="shared" si="7"/>
        <v>56</v>
      </c>
      <c r="W14" s="42">
        <f t="shared" si="8"/>
        <v>0</v>
      </c>
      <c r="X14" s="42">
        <f t="shared" si="9"/>
        <v>49380</v>
      </c>
      <c r="Y14" s="42">
        <f t="shared" si="10"/>
        <v>3360</v>
      </c>
      <c r="Z14" s="42" t="str">
        <f>IF(Y14&lt;time_NORMS!A14,INT((time_NORMS!A14-Y14+59)/60)*time_NORMS!F14,"0,00")</f>
        <v>0,00</v>
      </c>
      <c r="AA14" s="42">
        <f>IF(Y14&gt;time_NORMS!A14,INT((Y14-time_NORMS!A14)/60)*time_NORMS!G14,"0,00")</f>
        <v>170</v>
      </c>
      <c r="AB14" s="43">
        <f t="shared" si="11"/>
        <v>0</v>
      </c>
      <c r="AC14" s="43">
        <f t="shared" si="12"/>
        <v>5</v>
      </c>
      <c r="AD14" s="42">
        <f t="shared" si="13"/>
        <v>0</v>
      </c>
      <c r="AE14" s="44">
        <f t="shared" si="14"/>
        <v>300</v>
      </c>
    </row>
    <row r="15" spans="1:31" ht="12" customHeight="1">
      <c r="A15" s="6">
        <f>drivers_list!B15</f>
        <v>11</v>
      </c>
      <c r="B15" s="6" t="str">
        <f>drivers_list!C15</f>
        <v>Ларіон Олеся</v>
      </c>
      <c r="C15" s="6" t="str">
        <f>drivers_list!E15</f>
        <v>Резанко Ольга</v>
      </c>
      <c r="D15" s="37">
        <v>12</v>
      </c>
      <c r="E15" s="37">
        <v>49</v>
      </c>
      <c r="F15" s="38">
        <v>0</v>
      </c>
      <c r="G15" s="39">
        <v>13</v>
      </c>
      <c r="H15" s="39">
        <v>39</v>
      </c>
      <c r="I15" s="40">
        <v>0</v>
      </c>
      <c r="J15" s="41">
        <f t="shared" si="0"/>
        <v>0</v>
      </c>
      <c r="K15" s="41">
        <f t="shared" si="1"/>
        <v>50</v>
      </c>
      <c r="L15" s="42">
        <f t="shared" si="2"/>
        <v>0</v>
      </c>
      <c r="M15" s="42">
        <f t="shared" si="3"/>
        <v>46140</v>
      </c>
      <c r="N15" s="42">
        <f t="shared" si="4"/>
        <v>49140</v>
      </c>
      <c r="O15" s="42">
        <f t="shared" si="5"/>
        <v>3000</v>
      </c>
      <c r="P15" s="42" t="str">
        <f>IF(O15&lt;time_NORMS!B15,INT((time_NORMS!B15-O15+59)/60)*time_NORMS!F15,"0,00")</f>
        <v>0,00</v>
      </c>
      <c r="Q15" s="42" t="str">
        <f>IF(O15&gt;time_NORMS!B15,INT((O15-time_NORMS!B15)/60)*time_NORMS!G15,"0,00")</f>
        <v>0,00</v>
      </c>
      <c r="R15" s="39">
        <v>13</v>
      </c>
      <c r="S15" s="39">
        <v>29</v>
      </c>
      <c r="T15" s="40">
        <v>0</v>
      </c>
      <c r="U15" s="41">
        <f t="shared" si="6"/>
        <v>0</v>
      </c>
      <c r="V15" s="41">
        <f t="shared" si="7"/>
        <v>40</v>
      </c>
      <c r="W15" s="42">
        <f t="shared" si="8"/>
        <v>0</v>
      </c>
      <c r="X15" s="42">
        <f t="shared" si="9"/>
        <v>48540</v>
      </c>
      <c r="Y15" s="42">
        <f t="shared" si="10"/>
        <v>2400</v>
      </c>
      <c r="Z15" s="42" t="str">
        <f>IF(Y15&lt;time_NORMS!A15,INT((time_NORMS!A15-Y15+59)/60)*time_NORMS!F15,"0,00")</f>
        <v>0,00</v>
      </c>
      <c r="AA15" s="42">
        <f>IF(Y15&gt;time_NORMS!A15,INT((Y15-time_NORMS!A15)/60)*time_NORMS!G15,"0,00")</f>
        <v>10</v>
      </c>
      <c r="AB15" s="43">
        <f t="shared" si="11"/>
        <v>0</v>
      </c>
      <c r="AC15" s="43">
        <f t="shared" si="12"/>
        <v>0</v>
      </c>
      <c r="AD15" s="42">
        <f t="shared" si="13"/>
        <v>10</v>
      </c>
      <c r="AE15" s="44">
        <f t="shared" si="14"/>
        <v>10</v>
      </c>
    </row>
    <row r="16" spans="1:31" ht="12" customHeight="1">
      <c r="A16" s="6">
        <f>drivers_list!B16</f>
        <v>12</v>
      </c>
      <c r="B16" s="6" t="str">
        <f>drivers_list!C16</f>
        <v>Терехова Валерія</v>
      </c>
      <c r="C16" s="6" t="str">
        <f>drivers_list!E16</f>
        <v>Дар'я Дехтяренко</v>
      </c>
      <c r="D16" s="37">
        <v>12</v>
      </c>
      <c r="E16" s="37">
        <v>53</v>
      </c>
      <c r="F16" s="38">
        <v>0</v>
      </c>
      <c r="G16" s="39">
        <v>14</v>
      </c>
      <c r="H16" s="39">
        <v>28</v>
      </c>
      <c r="I16" s="40">
        <v>0</v>
      </c>
      <c r="J16" s="41">
        <f t="shared" si="0"/>
        <v>1</v>
      </c>
      <c r="K16" s="41">
        <f t="shared" si="1"/>
        <v>35</v>
      </c>
      <c r="L16" s="42">
        <f t="shared" si="2"/>
        <v>0</v>
      </c>
      <c r="M16" s="42">
        <f t="shared" si="3"/>
        <v>46380</v>
      </c>
      <c r="N16" s="42">
        <f t="shared" si="4"/>
        <v>52080</v>
      </c>
      <c r="O16" s="42">
        <f t="shared" si="5"/>
        <v>5700</v>
      </c>
      <c r="P16" s="42" t="str">
        <f>IF(O16&lt;time_NORMS!B16,INT((time_NORMS!B16-O16+59)/60)*time_NORMS!F16,"0,00")</f>
        <v>0,00</v>
      </c>
      <c r="Q16" s="42">
        <f>IF(O16&gt;time_NORMS!B16,INT((O16-time_NORMS!B16)/60)*time_NORMS!G16,"0,00")</f>
        <v>450</v>
      </c>
      <c r="R16" s="39">
        <v>12</v>
      </c>
      <c r="S16" s="39">
        <v>39</v>
      </c>
      <c r="T16" s="40">
        <v>0</v>
      </c>
      <c r="U16" s="41">
        <f t="shared" si="6"/>
        <v>-1</v>
      </c>
      <c r="V16" s="41">
        <f t="shared" si="7"/>
        <v>46</v>
      </c>
      <c r="W16" s="42">
        <f t="shared" si="8"/>
        <v>0</v>
      </c>
      <c r="X16" s="42">
        <f t="shared" si="9"/>
        <v>45540</v>
      </c>
      <c r="Y16" s="42">
        <f t="shared" si="10"/>
        <v>-840</v>
      </c>
      <c r="Z16" s="42">
        <f>IF(Y16&lt;time_NORMS!A16,INT((time_NORMS!A16-Y16+59)/60)*time_NORMS!F16,"0,00")</f>
        <v>1060</v>
      </c>
      <c r="AA16" s="42" t="str">
        <f>IF(Y16&gt;time_NORMS!A16,INT((Y16-time_NORMS!A16)/60)*time_NORMS!G16,"0,00")</f>
        <v>0,00</v>
      </c>
      <c r="AB16" s="43">
        <f t="shared" si="11"/>
        <v>0</v>
      </c>
      <c r="AC16" s="43">
        <f t="shared" si="12"/>
        <v>25</v>
      </c>
      <c r="AD16" s="42">
        <f t="shared" si="13"/>
        <v>10</v>
      </c>
      <c r="AE16" s="44">
        <f t="shared" si="14"/>
        <v>1510</v>
      </c>
    </row>
    <row r="17" spans="1:31" ht="12" customHeight="1">
      <c r="A17" s="6">
        <f>drivers_list!B17</f>
        <v>14</v>
      </c>
      <c r="B17" s="6" t="str">
        <f>drivers_list!C17</f>
        <v>Слесаренко Ніна</v>
      </c>
      <c r="C17" s="6" t="str">
        <f>drivers_list!E17</f>
        <v>Басіна Ірина</v>
      </c>
      <c r="D17" s="37">
        <v>12</v>
      </c>
      <c r="E17" s="37">
        <v>56</v>
      </c>
      <c r="F17" s="38">
        <v>0</v>
      </c>
      <c r="G17" s="39">
        <v>13</v>
      </c>
      <c r="H17" s="39">
        <v>50</v>
      </c>
      <c r="I17" s="40">
        <v>0</v>
      </c>
      <c r="J17" s="41">
        <f t="shared" si="0"/>
        <v>0</v>
      </c>
      <c r="K17" s="41">
        <f t="shared" si="1"/>
        <v>54</v>
      </c>
      <c r="L17" s="42">
        <f t="shared" si="2"/>
        <v>0</v>
      </c>
      <c r="M17" s="42">
        <f t="shared" si="3"/>
        <v>46560</v>
      </c>
      <c r="N17" s="42">
        <f t="shared" si="4"/>
        <v>49800</v>
      </c>
      <c r="O17" s="42">
        <f t="shared" si="5"/>
        <v>3240</v>
      </c>
      <c r="P17" s="42" t="str">
        <f>IF(O17&lt;time_NORMS!B17,INT((time_NORMS!B17-O17+59)/60)*time_NORMS!F17,"0,00")</f>
        <v>0,00</v>
      </c>
      <c r="Q17" s="42">
        <f>IF(O17&gt;time_NORMS!B17,INT((O17-time_NORMS!B17)/60)*time_NORMS!G17,"0,00")</f>
        <v>40</v>
      </c>
      <c r="R17" s="39">
        <v>12</v>
      </c>
      <c r="S17" s="39">
        <v>39</v>
      </c>
      <c r="T17" s="40">
        <v>0</v>
      </c>
      <c r="U17" s="41">
        <f t="shared" si="6"/>
        <v>-1</v>
      </c>
      <c r="V17" s="41">
        <f t="shared" si="7"/>
        <v>43</v>
      </c>
      <c r="W17" s="42">
        <f t="shared" si="8"/>
        <v>0</v>
      </c>
      <c r="X17" s="42">
        <f t="shared" si="9"/>
        <v>45540</v>
      </c>
      <c r="Y17" s="42">
        <f t="shared" si="10"/>
        <v>-1020</v>
      </c>
      <c r="Z17" s="42">
        <f>IF(Y17&lt;time_NORMS!A17,INT((time_NORMS!A17-Y17+59)/60)*time_NORMS!F17,"0,00")</f>
        <v>1120</v>
      </c>
      <c r="AA17" s="42" t="str">
        <f>IF(Y17&gt;time_NORMS!A17,INT((Y17-time_NORMS!A17)/60)*time_NORMS!G17,"0,00")</f>
        <v>0,00</v>
      </c>
      <c r="AB17" s="43">
        <f t="shared" si="11"/>
        <v>0</v>
      </c>
      <c r="AC17" s="43">
        <f t="shared" si="12"/>
        <v>19</v>
      </c>
      <c r="AD17" s="42">
        <f t="shared" si="13"/>
        <v>20</v>
      </c>
      <c r="AE17" s="44">
        <f t="shared" si="14"/>
        <v>1160</v>
      </c>
    </row>
    <row r="18" spans="1:31" ht="12" customHeight="1">
      <c r="A18" s="6">
        <f>drivers_list!B18</f>
        <v>15</v>
      </c>
      <c r="B18" s="6" t="str">
        <f>drivers_list!C18</f>
        <v>Шульга Ганна</v>
      </c>
      <c r="C18" s="6" t="str">
        <f>drivers_list!E18</f>
        <v>Івершень Тетяна</v>
      </c>
      <c r="D18" s="37">
        <v>12</v>
      </c>
      <c r="E18" s="37">
        <v>58</v>
      </c>
      <c r="F18" s="38">
        <v>0</v>
      </c>
      <c r="G18" s="39">
        <v>13</v>
      </c>
      <c r="H18" s="39">
        <v>48</v>
      </c>
      <c r="I18" s="40">
        <v>0</v>
      </c>
      <c r="J18" s="41">
        <f t="shared" si="0"/>
        <v>0</v>
      </c>
      <c r="K18" s="41">
        <f t="shared" si="1"/>
        <v>50</v>
      </c>
      <c r="L18" s="42">
        <f t="shared" si="2"/>
        <v>0</v>
      </c>
      <c r="M18" s="42">
        <f t="shared" si="3"/>
        <v>46680</v>
      </c>
      <c r="N18" s="42">
        <f t="shared" si="4"/>
        <v>49680</v>
      </c>
      <c r="O18" s="42">
        <f t="shared" si="5"/>
        <v>3000</v>
      </c>
      <c r="P18" s="42" t="str">
        <f>IF(O18&lt;time_NORMS!B18,INT((time_NORMS!B18-O18+59)/60)*time_NORMS!F18,"0,00")</f>
        <v>0,00</v>
      </c>
      <c r="Q18" s="42" t="str">
        <f>IF(O18&gt;time_NORMS!B18,INT((O18-time_NORMS!B18)/60)*time_NORMS!G18,"0,00")</f>
        <v>0,00</v>
      </c>
      <c r="R18" s="39">
        <v>13</v>
      </c>
      <c r="S18" s="39">
        <v>36</v>
      </c>
      <c r="T18" s="40">
        <v>0</v>
      </c>
      <c r="U18" s="41">
        <f t="shared" si="6"/>
        <v>0</v>
      </c>
      <c r="V18" s="41">
        <f t="shared" si="7"/>
        <v>38</v>
      </c>
      <c r="W18" s="42">
        <f t="shared" si="8"/>
        <v>0</v>
      </c>
      <c r="X18" s="42">
        <f t="shared" si="9"/>
        <v>48960</v>
      </c>
      <c r="Y18" s="42">
        <f t="shared" si="10"/>
        <v>2280</v>
      </c>
      <c r="Z18" s="42">
        <f>IF(Y18&lt;time_NORMS!A18,INT((time_NORMS!A18-Y18+59)/60)*time_NORMS!F18,"0,00")</f>
        <v>20</v>
      </c>
      <c r="AA18" s="42" t="str">
        <f>IF(Y18&gt;time_NORMS!A18,INT((Y18-time_NORMS!A18)/60)*time_NORMS!G18,"0,00")</f>
        <v>0,00</v>
      </c>
      <c r="AB18" s="43">
        <f t="shared" si="11"/>
        <v>0</v>
      </c>
      <c r="AC18" s="43">
        <f t="shared" si="12"/>
        <v>0</v>
      </c>
      <c r="AD18" s="42">
        <f t="shared" si="13"/>
        <v>20</v>
      </c>
      <c r="AE18" s="44">
        <f t="shared" si="14"/>
        <v>20</v>
      </c>
    </row>
    <row r="19" spans="1:31" ht="12" customHeight="1">
      <c r="A19" s="6">
        <f>drivers_list!B19</f>
        <v>17</v>
      </c>
      <c r="B19" s="6" t="str">
        <f>drivers_list!C19</f>
        <v>Федіна Наталія</v>
      </c>
      <c r="C19" s="6" t="str">
        <f>drivers_list!E19</f>
        <v>Когут  Анна</v>
      </c>
      <c r="D19" s="37">
        <v>13</v>
      </c>
      <c r="E19" s="37">
        <v>1</v>
      </c>
      <c r="F19" s="38">
        <v>0</v>
      </c>
      <c r="G19" s="39">
        <v>14</v>
      </c>
      <c r="H19" s="39">
        <v>43</v>
      </c>
      <c r="I19" s="40">
        <v>0</v>
      </c>
      <c r="J19" s="41">
        <f t="shared" si="0"/>
        <v>1</v>
      </c>
      <c r="K19" s="41">
        <f t="shared" si="1"/>
        <v>42</v>
      </c>
      <c r="L19" s="42">
        <f t="shared" si="2"/>
        <v>0</v>
      </c>
      <c r="M19" s="42">
        <f t="shared" si="3"/>
        <v>46860</v>
      </c>
      <c r="N19" s="42">
        <f t="shared" si="4"/>
        <v>52980</v>
      </c>
      <c r="O19" s="42">
        <f t="shared" si="5"/>
        <v>6120</v>
      </c>
      <c r="P19" s="42" t="str">
        <f>IF(O19&lt;time_NORMS!B19,INT((time_NORMS!B19-O19+59)/60)*time_NORMS!F19,"0,00")</f>
        <v>0,00</v>
      </c>
      <c r="Q19" s="42">
        <f>IF(O19&gt;time_NORMS!B19,INT((O19-time_NORMS!B19)/60)*time_NORMS!G19,"0,00")</f>
        <v>520</v>
      </c>
      <c r="R19" s="39">
        <v>14</v>
      </c>
      <c r="S19" s="39">
        <v>36</v>
      </c>
      <c r="T19" s="40">
        <v>0</v>
      </c>
      <c r="U19" s="41">
        <f t="shared" si="6"/>
        <v>1</v>
      </c>
      <c r="V19" s="41">
        <f t="shared" si="7"/>
        <v>35</v>
      </c>
      <c r="W19" s="42">
        <f t="shared" si="8"/>
        <v>0</v>
      </c>
      <c r="X19" s="42">
        <f t="shared" si="9"/>
        <v>52560</v>
      </c>
      <c r="Y19" s="42">
        <f t="shared" si="10"/>
        <v>5700</v>
      </c>
      <c r="Z19" s="42" t="str">
        <f>IF(Y19&lt;time_NORMS!A19,INT((time_NORMS!A19-Y19+59)/60)*time_NORMS!F19,"0,00")</f>
        <v>0,00</v>
      </c>
      <c r="AA19" s="42">
        <f>IF(Y19&gt;time_NORMS!A19,INT((Y19-time_NORMS!A19)/60)*time_NORMS!G19,"0,00")</f>
        <v>560</v>
      </c>
      <c r="AB19" s="43">
        <f t="shared" si="11"/>
        <v>0</v>
      </c>
      <c r="AC19" s="43">
        <f t="shared" si="12"/>
        <v>18</v>
      </c>
      <c r="AD19" s="42">
        <f t="shared" si="13"/>
        <v>0</v>
      </c>
      <c r="AE19" s="44">
        <f t="shared" si="14"/>
        <v>1080</v>
      </c>
    </row>
    <row r="20" spans="1:31" ht="12" customHeight="1">
      <c r="A20" s="6">
        <f>drivers_list!B20</f>
        <v>19</v>
      </c>
      <c r="B20" s="6" t="str">
        <f>drivers_list!C20</f>
        <v>Кускова Крістіна</v>
      </c>
      <c r="C20" s="6" t="str">
        <f>drivers_list!E20</f>
        <v xml:space="preserve">Таня Фортуна </v>
      </c>
      <c r="D20" s="37">
        <v>13</v>
      </c>
      <c r="E20" s="37">
        <v>3</v>
      </c>
      <c r="F20" s="38">
        <v>0</v>
      </c>
      <c r="G20" s="39">
        <v>13</v>
      </c>
      <c r="H20" s="39">
        <v>53</v>
      </c>
      <c r="I20" s="40">
        <v>0</v>
      </c>
      <c r="J20" s="41">
        <f t="shared" si="0"/>
        <v>0</v>
      </c>
      <c r="K20" s="41">
        <f t="shared" si="1"/>
        <v>50</v>
      </c>
      <c r="L20" s="42">
        <f t="shared" si="2"/>
        <v>0</v>
      </c>
      <c r="M20" s="42">
        <f t="shared" si="3"/>
        <v>46980</v>
      </c>
      <c r="N20" s="42">
        <f t="shared" si="4"/>
        <v>49980</v>
      </c>
      <c r="O20" s="42">
        <f t="shared" si="5"/>
        <v>3000</v>
      </c>
      <c r="P20" s="42" t="str">
        <f>IF(O20&lt;time_NORMS!B20,INT((time_NORMS!B20-O20+59)/60)*time_NORMS!F20,"0,00")</f>
        <v>0,00</v>
      </c>
      <c r="Q20" s="42" t="str">
        <f>IF(O20&gt;time_NORMS!B20,INT((O20-time_NORMS!B20)/60)*time_NORMS!G20,"0,00")</f>
        <v>0,00</v>
      </c>
      <c r="R20" s="39">
        <v>13</v>
      </c>
      <c r="S20" s="39">
        <v>42</v>
      </c>
      <c r="T20" s="40">
        <v>0</v>
      </c>
      <c r="U20" s="41">
        <f t="shared" si="6"/>
        <v>0</v>
      </c>
      <c r="V20" s="41">
        <f t="shared" si="7"/>
        <v>39</v>
      </c>
      <c r="W20" s="42">
        <f t="shared" si="8"/>
        <v>0</v>
      </c>
      <c r="X20" s="42">
        <f t="shared" si="9"/>
        <v>49320</v>
      </c>
      <c r="Y20" s="42">
        <f t="shared" si="10"/>
        <v>2340</v>
      </c>
      <c r="Z20" s="42" t="str">
        <f>IF(Y20&lt;time_NORMS!A20,INT((time_NORMS!A20-Y20+59)/60)*time_NORMS!F20,"0,00")</f>
        <v>0,00</v>
      </c>
      <c r="AA20" s="42" t="str">
        <f>IF(Y20&gt;time_NORMS!A20,INT((Y20-time_NORMS!A20)/60)*time_NORMS!G20,"0,00")</f>
        <v>0,00</v>
      </c>
      <c r="AB20" s="43">
        <f t="shared" si="11"/>
        <v>0</v>
      </c>
      <c r="AC20" s="43">
        <f t="shared" si="12"/>
        <v>0</v>
      </c>
      <c r="AD20" s="42">
        <f t="shared" si="13"/>
        <v>0</v>
      </c>
      <c r="AE20" s="44">
        <f t="shared" si="14"/>
        <v>0</v>
      </c>
    </row>
    <row r="21" spans="1:31" ht="12" customHeight="1">
      <c r="A21" s="6">
        <f>drivers_list!B21</f>
        <v>20</v>
      </c>
      <c r="B21" s="6" t="str">
        <f>drivers_list!C21</f>
        <v>Ковальчук Юлія</v>
      </c>
      <c r="C21" s="6" t="str">
        <f>drivers_list!E21</f>
        <v>Ільїна Дар'я</v>
      </c>
      <c r="D21" s="37">
        <v>13</v>
      </c>
      <c r="E21" s="37">
        <v>5</v>
      </c>
      <c r="F21" s="38">
        <v>0</v>
      </c>
      <c r="G21" s="39">
        <v>13</v>
      </c>
      <c r="H21" s="39">
        <v>56</v>
      </c>
      <c r="I21" s="40">
        <v>0</v>
      </c>
      <c r="J21" s="41">
        <f t="shared" si="0"/>
        <v>0</v>
      </c>
      <c r="K21" s="41">
        <f t="shared" si="1"/>
        <v>51</v>
      </c>
      <c r="L21" s="42">
        <f t="shared" si="2"/>
        <v>0</v>
      </c>
      <c r="M21" s="42">
        <f t="shared" si="3"/>
        <v>47100</v>
      </c>
      <c r="N21" s="42">
        <f t="shared" si="4"/>
        <v>50160</v>
      </c>
      <c r="O21" s="42">
        <f t="shared" si="5"/>
        <v>3060</v>
      </c>
      <c r="P21" s="42" t="str">
        <f>IF(O21&lt;time_NORMS!B21,INT((time_NORMS!B21-O21+59)/60)*time_NORMS!F21,"0,00")</f>
        <v>0,00</v>
      </c>
      <c r="Q21" s="42">
        <f>IF(O21&gt;time_NORMS!B21,INT((O21-time_NORMS!B21)/60)*time_NORMS!G21,"0,00")</f>
        <v>10</v>
      </c>
      <c r="R21" s="39">
        <v>12</v>
      </c>
      <c r="S21" s="39">
        <v>39</v>
      </c>
      <c r="T21" s="40">
        <v>0</v>
      </c>
      <c r="U21" s="41">
        <f t="shared" si="6"/>
        <v>-1</v>
      </c>
      <c r="V21" s="41">
        <f t="shared" si="7"/>
        <v>34</v>
      </c>
      <c r="W21" s="42">
        <f t="shared" si="8"/>
        <v>0</v>
      </c>
      <c r="X21" s="42">
        <f t="shared" si="9"/>
        <v>45540</v>
      </c>
      <c r="Y21" s="42">
        <f t="shared" si="10"/>
        <v>-1560</v>
      </c>
      <c r="Z21" s="42">
        <f>IF(Y21&lt;time_NORMS!A21,INT((time_NORMS!A21-Y21+59)/60)*time_NORMS!F21,"0,00")</f>
        <v>1300</v>
      </c>
      <c r="AA21" s="42" t="str">
        <f>IF(Y21&gt;time_NORMS!A21,INT((Y21-time_NORMS!A21)/60)*time_NORMS!G21,"0,00")</f>
        <v>0,00</v>
      </c>
      <c r="AB21" s="43">
        <f t="shared" si="11"/>
        <v>0</v>
      </c>
      <c r="AC21" s="43">
        <f t="shared" si="12"/>
        <v>21</v>
      </c>
      <c r="AD21" s="42">
        <f t="shared" si="13"/>
        <v>50</v>
      </c>
      <c r="AE21" s="44">
        <f t="shared" si="14"/>
        <v>1310</v>
      </c>
    </row>
    <row r="22" spans="1:31" ht="12" customHeight="1">
      <c r="A22" s="6">
        <f>drivers_list!B22</f>
        <v>21</v>
      </c>
      <c r="B22" s="6" t="str">
        <f>drivers_list!C22</f>
        <v>Головач Олександра</v>
      </c>
      <c r="C22" s="6" t="str">
        <f>drivers_list!E22</f>
        <v>Соболевская Светлана</v>
      </c>
      <c r="D22" s="37">
        <v>13</v>
      </c>
      <c r="E22" s="37">
        <v>8</v>
      </c>
      <c r="F22" s="38">
        <v>0</v>
      </c>
      <c r="G22" s="39">
        <v>14</v>
      </c>
      <c r="H22" s="39">
        <v>21</v>
      </c>
      <c r="I22" s="40">
        <v>0</v>
      </c>
      <c r="J22" s="41">
        <f t="shared" si="0"/>
        <v>1</v>
      </c>
      <c r="K22" s="41">
        <f t="shared" si="1"/>
        <v>13</v>
      </c>
      <c r="L22" s="42">
        <f t="shared" si="2"/>
        <v>0</v>
      </c>
      <c r="M22" s="42">
        <f t="shared" si="3"/>
        <v>47280</v>
      </c>
      <c r="N22" s="42">
        <f t="shared" si="4"/>
        <v>51660</v>
      </c>
      <c r="O22" s="42">
        <f t="shared" si="5"/>
        <v>4380</v>
      </c>
      <c r="P22" s="42" t="str">
        <f>IF(O22&lt;time_NORMS!B22,INT((time_NORMS!B22-O22+59)/60)*time_NORMS!F22,"0,00")</f>
        <v>0,00</v>
      </c>
      <c r="Q22" s="42">
        <f>IF(O22&gt;time_NORMS!B22,INT((O22-time_NORMS!B22)/60)*time_NORMS!G22,"0,00")</f>
        <v>230</v>
      </c>
      <c r="R22" s="39">
        <v>14</v>
      </c>
      <c r="S22" s="39">
        <v>1</v>
      </c>
      <c r="T22" s="40">
        <v>0</v>
      </c>
      <c r="U22" s="41">
        <f t="shared" si="6"/>
        <v>0</v>
      </c>
      <c r="V22" s="41">
        <f t="shared" si="7"/>
        <v>53</v>
      </c>
      <c r="W22" s="42">
        <f t="shared" si="8"/>
        <v>0</v>
      </c>
      <c r="X22" s="42">
        <f t="shared" si="9"/>
        <v>50460</v>
      </c>
      <c r="Y22" s="42">
        <f t="shared" si="10"/>
        <v>3180</v>
      </c>
      <c r="Z22" s="42" t="str">
        <f>IF(Y22&lt;time_NORMS!A22,INT((time_NORMS!A22-Y22+59)/60)*time_NORMS!F22,"0,00")</f>
        <v>0,00</v>
      </c>
      <c r="AA22" s="42">
        <f>IF(Y22&gt;time_NORMS!A22,INT((Y22-time_NORMS!A22)/60)*time_NORMS!G22,"0,00")</f>
        <v>140</v>
      </c>
      <c r="AB22" s="43">
        <f t="shared" si="11"/>
        <v>0</v>
      </c>
      <c r="AC22" s="43">
        <f t="shared" si="12"/>
        <v>6</v>
      </c>
      <c r="AD22" s="42">
        <f t="shared" si="13"/>
        <v>10</v>
      </c>
      <c r="AE22" s="44">
        <f t="shared" si="14"/>
        <v>370</v>
      </c>
    </row>
    <row r="23" spans="1:31" ht="12" customHeight="1">
      <c r="A23" s="6">
        <f>drivers_list!B23</f>
        <v>23</v>
      </c>
      <c r="B23" s="6" t="str">
        <f>drivers_list!C23</f>
        <v>Гриценко Юлія</v>
      </c>
      <c r="C23" s="6" t="str">
        <f>drivers_list!E23</f>
        <v xml:space="preserve">Кравець Яна </v>
      </c>
      <c r="D23" s="37">
        <v>13</v>
      </c>
      <c r="E23" s="37">
        <v>11</v>
      </c>
      <c r="F23" s="38">
        <v>0</v>
      </c>
      <c r="G23" s="39">
        <v>14</v>
      </c>
      <c r="H23" s="39">
        <v>15</v>
      </c>
      <c r="I23" s="40">
        <v>0</v>
      </c>
      <c r="J23" s="41">
        <f t="shared" si="0"/>
        <v>1</v>
      </c>
      <c r="K23" s="41">
        <f t="shared" si="1"/>
        <v>4</v>
      </c>
      <c r="L23" s="42">
        <f t="shared" si="2"/>
        <v>0</v>
      </c>
      <c r="M23" s="42">
        <f t="shared" si="3"/>
        <v>47460</v>
      </c>
      <c r="N23" s="42">
        <f t="shared" si="4"/>
        <v>51300</v>
      </c>
      <c r="O23" s="42">
        <f t="shared" si="5"/>
        <v>3840</v>
      </c>
      <c r="P23" s="42" t="str">
        <f>IF(O23&lt;time_NORMS!B23,INT((time_NORMS!B23-O23+59)/60)*time_NORMS!F23,"0,00")</f>
        <v>0,00</v>
      </c>
      <c r="Q23" s="42">
        <f>IF(O23&gt;time_NORMS!B23,INT((O23-time_NORMS!B23)/60)*time_NORMS!G23,"0,00")</f>
        <v>140</v>
      </c>
      <c r="R23" s="39">
        <v>14</v>
      </c>
      <c r="S23" s="39">
        <v>1</v>
      </c>
      <c r="T23" s="40">
        <v>0</v>
      </c>
      <c r="U23" s="41">
        <f t="shared" si="6"/>
        <v>0</v>
      </c>
      <c r="V23" s="41">
        <f t="shared" si="7"/>
        <v>50</v>
      </c>
      <c r="W23" s="42">
        <f t="shared" si="8"/>
        <v>0</v>
      </c>
      <c r="X23" s="42">
        <f t="shared" si="9"/>
        <v>50460</v>
      </c>
      <c r="Y23" s="42">
        <f t="shared" si="10"/>
        <v>3000</v>
      </c>
      <c r="Z23" s="42" t="str">
        <f>IF(Y23&lt;time_NORMS!A23,INT((time_NORMS!A23-Y23+59)/60)*time_NORMS!F23,"0,00")</f>
        <v>0,00</v>
      </c>
      <c r="AA23" s="42">
        <f>IF(Y23&gt;time_NORMS!A23,INT((Y23-time_NORMS!A23)/60)*time_NORMS!G23,"0,00")</f>
        <v>110</v>
      </c>
      <c r="AB23" s="43">
        <f t="shared" si="11"/>
        <v>0</v>
      </c>
      <c r="AC23" s="43">
        <f t="shared" si="12"/>
        <v>4</v>
      </c>
      <c r="AD23" s="42">
        <f t="shared" si="13"/>
        <v>10</v>
      </c>
      <c r="AE23" s="44">
        <f t="shared" si="14"/>
        <v>250</v>
      </c>
    </row>
    <row r="24" spans="1:31" ht="12" customHeight="1">
      <c r="A24" s="6">
        <f>drivers_list!B24</f>
        <v>24</v>
      </c>
      <c r="B24" s="6" t="str">
        <f>drivers_list!C24</f>
        <v>Кібалко Ірина</v>
      </c>
      <c r="C24" s="6" t="str">
        <f>drivers_list!E24</f>
        <v>Павлюк Ксенія</v>
      </c>
      <c r="D24" s="37">
        <v>13</v>
      </c>
      <c r="E24" s="37">
        <v>12</v>
      </c>
      <c r="F24" s="38">
        <v>0</v>
      </c>
      <c r="G24" s="39">
        <v>14</v>
      </c>
      <c r="H24" s="39">
        <v>2</v>
      </c>
      <c r="I24" s="40">
        <v>0</v>
      </c>
      <c r="J24" s="41">
        <f t="shared" si="0"/>
        <v>0</v>
      </c>
      <c r="K24" s="41">
        <f t="shared" si="1"/>
        <v>50</v>
      </c>
      <c r="L24" s="42">
        <f t="shared" si="2"/>
        <v>0</v>
      </c>
      <c r="M24" s="42">
        <f t="shared" si="3"/>
        <v>47520</v>
      </c>
      <c r="N24" s="42">
        <f t="shared" si="4"/>
        <v>50520</v>
      </c>
      <c r="O24" s="42">
        <f t="shared" si="5"/>
        <v>3000</v>
      </c>
      <c r="P24" s="42" t="str">
        <f>IF(O24&lt;time_NORMS!B24,INT((time_NORMS!B24-O24+59)/60)*time_NORMS!F24,"0,00")</f>
        <v>0,00</v>
      </c>
      <c r="Q24" s="42" t="str">
        <f>IF(O24&gt;time_NORMS!B24,INT((O24-time_NORMS!B24)/60)*time_NORMS!G24,"0,00")</f>
        <v>0,00</v>
      </c>
      <c r="R24" s="39">
        <v>13</v>
      </c>
      <c r="S24" s="39">
        <v>44</v>
      </c>
      <c r="T24" s="40">
        <v>0</v>
      </c>
      <c r="U24" s="41">
        <f t="shared" si="6"/>
        <v>0</v>
      </c>
      <c r="V24" s="41">
        <f t="shared" si="7"/>
        <v>32</v>
      </c>
      <c r="W24" s="42">
        <f t="shared" si="8"/>
        <v>0</v>
      </c>
      <c r="X24" s="42">
        <f t="shared" si="9"/>
        <v>49440</v>
      </c>
      <c r="Y24" s="42">
        <f t="shared" si="10"/>
        <v>1920</v>
      </c>
      <c r="Z24" s="42">
        <f>IF(Y24&lt;time_NORMS!A24,INT((time_NORMS!A24-Y24+59)/60)*time_NORMS!F24,"0,00")</f>
        <v>140</v>
      </c>
      <c r="AA24" s="42" t="str">
        <f>IF(Y24&gt;time_NORMS!A24,INT((Y24-time_NORMS!A24)/60)*time_NORMS!G24,"0,00")</f>
        <v>0,00</v>
      </c>
      <c r="AB24" s="43">
        <f t="shared" si="11"/>
        <v>0</v>
      </c>
      <c r="AC24" s="43">
        <f t="shared" si="12"/>
        <v>2</v>
      </c>
      <c r="AD24" s="42">
        <f t="shared" si="13"/>
        <v>20</v>
      </c>
      <c r="AE24" s="44">
        <f t="shared" si="14"/>
        <v>140</v>
      </c>
    </row>
    <row r="25" spans="1:31" ht="12" customHeight="1">
      <c r="A25" s="6">
        <f>drivers_list!B25</f>
        <v>26</v>
      </c>
      <c r="B25" s="6" t="str">
        <f>drivers_list!C25</f>
        <v>Адамова Анна</v>
      </c>
      <c r="C25" s="6" t="str">
        <f>drivers_list!E25</f>
        <v>Долгер Марина</v>
      </c>
      <c r="D25" s="37">
        <v>13</v>
      </c>
      <c r="E25" s="37">
        <v>16</v>
      </c>
      <c r="F25" s="38">
        <v>0</v>
      </c>
      <c r="G25" s="39">
        <v>14</v>
      </c>
      <c r="H25" s="39">
        <v>4</v>
      </c>
      <c r="I25" s="40">
        <v>0</v>
      </c>
      <c r="J25" s="41">
        <f t="shared" si="0"/>
        <v>0</v>
      </c>
      <c r="K25" s="41">
        <f t="shared" si="1"/>
        <v>48</v>
      </c>
      <c r="L25" s="42">
        <f t="shared" si="2"/>
        <v>0</v>
      </c>
      <c r="M25" s="42">
        <f t="shared" si="3"/>
        <v>47760</v>
      </c>
      <c r="N25" s="42">
        <f t="shared" si="4"/>
        <v>50640</v>
      </c>
      <c r="O25" s="42">
        <f t="shared" si="5"/>
        <v>2880</v>
      </c>
      <c r="P25" s="42">
        <f>IF(O25&lt;time_NORMS!B25,INT((time_NORMS!B25-O25+59)/60)*time_NORMS!F25,"0,00")</f>
        <v>40</v>
      </c>
      <c r="Q25" s="42" t="str">
        <f>IF(O25&gt;time_NORMS!B25,INT((O25-time_NORMS!B25)/60)*time_NORMS!G25,"0,00")</f>
        <v>0,00</v>
      </c>
      <c r="R25" s="39">
        <v>13</v>
      </c>
      <c r="S25" s="39">
        <v>52</v>
      </c>
      <c r="T25" s="40">
        <v>0</v>
      </c>
      <c r="U25" s="41">
        <f t="shared" si="6"/>
        <v>0</v>
      </c>
      <c r="V25" s="41">
        <f t="shared" si="7"/>
        <v>36</v>
      </c>
      <c r="W25" s="42">
        <f t="shared" si="8"/>
        <v>0</v>
      </c>
      <c r="X25" s="42">
        <f t="shared" si="9"/>
        <v>49920</v>
      </c>
      <c r="Y25" s="42">
        <f t="shared" si="10"/>
        <v>2160</v>
      </c>
      <c r="Z25" s="42">
        <f>IF(Y25&lt;time_NORMS!A25,INT((time_NORMS!A25-Y25+59)/60)*time_NORMS!F25,"0,00")</f>
        <v>60</v>
      </c>
      <c r="AA25" s="42" t="str">
        <f>IF(Y25&gt;time_NORMS!A25,INT((Y25-time_NORMS!A25)/60)*time_NORMS!G25,"0,00")</f>
        <v>0,00</v>
      </c>
      <c r="AB25" s="43">
        <f t="shared" si="11"/>
        <v>0</v>
      </c>
      <c r="AC25" s="43">
        <f t="shared" si="12"/>
        <v>1</v>
      </c>
      <c r="AD25" s="42">
        <f t="shared" si="13"/>
        <v>40</v>
      </c>
      <c r="AE25" s="44">
        <f t="shared" si="14"/>
        <v>100</v>
      </c>
    </row>
    <row r="26" spans="1:31" ht="12" customHeight="1">
      <c r="A26" s="6">
        <f>drivers_list!B26</f>
        <v>27</v>
      </c>
      <c r="B26" s="6" t="str">
        <f>drivers_list!C26</f>
        <v>Міщенко Олександра</v>
      </c>
      <c r="C26" s="6" t="str">
        <f>drivers_list!E26</f>
        <v>Яценко Оксана</v>
      </c>
      <c r="D26" s="37">
        <v>13</v>
      </c>
      <c r="E26" s="37">
        <v>18</v>
      </c>
      <c r="F26" s="38">
        <v>0</v>
      </c>
      <c r="G26" s="39">
        <v>14</v>
      </c>
      <c r="H26" s="39">
        <v>8</v>
      </c>
      <c r="I26" s="40">
        <v>0</v>
      </c>
      <c r="J26" s="41">
        <f t="shared" si="0"/>
        <v>0</v>
      </c>
      <c r="K26" s="41">
        <f t="shared" si="1"/>
        <v>50</v>
      </c>
      <c r="L26" s="42">
        <f t="shared" si="2"/>
        <v>0</v>
      </c>
      <c r="M26" s="42">
        <f t="shared" si="3"/>
        <v>47880</v>
      </c>
      <c r="N26" s="42">
        <f t="shared" si="4"/>
        <v>50880</v>
      </c>
      <c r="O26" s="42">
        <f t="shared" si="5"/>
        <v>3000</v>
      </c>
      <c r="P26" s="42" t="str">
        <f>IF(O26&lt;time_NORMS!B26,INT((time_NORMS!B26-O26+59)/60)*time_NORMS!F26,"0,00")</f>
        <v>0,00</v>
      </c>
      <c r="Q26" s="42" t="str">
        <f>IF(O26&gt;time_NORMS!B26,INT((O26-time_NORMS!B26)/60)*time_NORMS!G26,"0,00")</f>
        <v>0,00</v>
      </c>
      <c r="R26" s="39">
        <v>13</v>
      </c>
      <c r="S26" s="39">
        <v>57</v>
      </c>
      <c r="T26" s="40">
        <v>0</v>
      </c>
      <c r="U26" s="41">
        <f t="shared" si="6"/>
        <v>0</v>
      </c>
      <c r="V26" s="41">
        <f t="shared" si="7"/>
        <v>39</v>
      </c>
      <c r="W26" s="42">
        <f t="shared" si="8"/>
        <v>0</v>
      </c>
      <c r="X26" s="42">
        <f t="shared" si="9"/>
        <v>50220</v>
      </c>
      <c r="Y26" s="42">
        <f t="shared" si="10"/>
        <v>2340</v>
      </c>
      <c r="Z26" s="42" t="str">
        <f>IF(Y26&lt;time_NORMS!A26,INT((time_NORMS!A26-Y26+59)/60)*time_NORMS!F26,"0,00")</f>
        <v>0,00</v>
      </c>
      <c r="AA26" s="42" t="str">
        <f>IF(Y26&gt;time_NORMS!A26,INT((Y26-time_NORMS!A26)/60)*time_NORMS!G26,"0,00")</f>
        <v>0,00</v>
      </c>
      <c r="AB26" s="43">
        <f t="shared" si="11"/>
        <v>0</v>
      </c>
      <c r="AC26" s="43">
        <f t="shared" si="12"/>
        <v>0</v>
      </c>
      <c r="AD26" s="42">
        <f t="shared" si="13"/>
        <v>0</v>
      </c>
      <c r="AE26" s="44">
        <f t="shared" si="14"/>
        <v>0</v>
      </c>
    </row>
    <row r="27" spans="1:31" ht="12" customHeight="1">
      <c r="A27" s="6">
        <f>drivers_list!B27</f>
        <v>30</v>
      </c>
      <c r="B27" s="6" t="str">
        <f>drivers_list!C27</f>
        <v>Бортяна Любов</v>
      </c>
      <c r="C27" s="6" t="str">
        <f>drivers_list!E27</f>
        <v>Павлюк Анжеліка</v>
      </c>
      <c r="D27" s="37">
        <v>13</v>
      </c>
      <c r="E27" s="37">
        <v>20</v>
      </c>
      <c r="F27" s="38">
        <v>0</v>
      </c>
      <c r="G27" s="39">
        <v>14</v>
      </c>
      <c r="H27" s="39">
        <v>10</v>
      </c>
      <c r="I27" s="40">
        <v>0</v>
      </c>
      <c r="J27" s="41">
        <f t="shared" si="0"/>
        <v>0</v>
      </c>
      <c r="K27" s="41">
        <f t="shared" si="1"/>
        <v>50</v>
      </c>
      <c r="L27" s="42">
        <f t="shared" si="2"/>
        <v>0</v>
      </c>
      <c r="M27" s="42">
        <f t="shared" si="3"/>
        <v>48000</v>
      </c>
      <c r="N27" s="42">
        <f t="shared" si="4"/>
        <v>51000</v>
      </c>
      <c r="O27" s="42">
        <f t="shared" si="5"/>
        <v>3000</v>
      </c>
      <c r="P27" s="42" t="str">
        <f>IF(O27&lt;time_NORMS!B27,INT((time_NORMS!B27-O27+59)/60)*time_NORMS!F27,"0,00")</f>
        <v>0,00</v>
      </c>
      <c r="Q27" s="42" t="str">
        <f>IF(O27&gt;time_NORMS!B27,INT((O27-time_NORMS!B27)/60)*time_NORMS!G27,"0,00")</f>
        <v>0,00</v>
      </c>
      <c r="R27" s="39">
        <v>13</v>
      </c>
      <c r="S27" s="39">
        <v>59</v>
      </c>
      <c r="T27" s="40">
        <v>0</v>
      </c>
      <c r="U27" s="41">
        <f t="shared" si="6"/>
        <v>0</v>
      </c>
      <c r="V27" s="41">
        <f t="shared" si="7"/>
        <v>39</v>
      </c>
      <c r="W27" s="42">
        <f t="shared" si="8"/>
        <v>0</v>
      </c>
      <c r="X27" s="42">
        <f t="shared" si="9"/>
        <v>50340</v>
      </c>
      <c r="Y27" s="42">
        <f t="shared" si="10"/>
        <v>2340</v>
      </c>
      <c r="Z27" s="42" t="str">
        <f>IF(Y27&lt;time_NORMS!A27,INT((time_NORMS!A27-Y27+59)/60)*time_NORMS!F27,"0,00")</f>
        <v>0,00</v>
      </c>
      <c r="AA27" s="42" t="str">
        <f>IF(Y27&gt;time_NORMS!A27,INT((Y27-time_NORMS!A27)/60)*time_NORMS!G27,"0,00")</f>
        <v>0,00</v>
      </c>
      <c r="AB27" s="43">
        <f t="shared" si="11"/>
        <v>0</v>
      </c>
      <c r="AC27" s="43">
        <f t="shared" si="12"/>
        <v>0</v>
      </c>
      <c r="AD27" s="42">
        <f t="shared" si="13"/>
        <v>0</v>
      </c>
      <c r="AE27" s="44">
        <f t="shared" si="14"/>
        <v>0</v>
      </c>
    </row>
    <row r="28" spans="1:31" ht="12" customHeight="1">
      <c r="A28" s="6">
        <f>drivers_list!B28</f>
        <v>33</v>
      </c>
      <c r="B28" s="6" t="str">
        <f>drivers_list!C28</f>
        <v xml:space="preserve">Даценко Олеся </v>
      </c>
      <c r="C28" s="6" t="str">
        <f>drivers_list!E28</f>
        <v>Марченко Світлана</v>
      </c>
      <c r="D28" s="37">
        <v>13</v>
      </c>
      <c r="E28" s="37">
        <v>21</v>
      </c>
      <c r="F28" s="38">
        <v>0</v>
      </c>
      <c r="G28" s="39">
        <v>14</v>
      </c>
      <c r="H28" s="39">
        <v>19</v>
      </c>
      <c r="I28" s="40">
        <v>0</v>
      </c>
      <c r="J28" s="41">
        <f t="shared" si="0"/>
        <v>0</v>
      </c>
      <c r="K28" s="41">
        <f t="shared" si="1"/>
        <v>58</v>
      </c>
      <c r="L28" s="42">
        <f t="shared" si="2"/>
        <v>0</v>
      </c>
      <c r="M28" s="42">
        <f t="shared" si="3"/>
        <v>48060</v>
      </c>
      <c r="N28" s="42">
        <f t="shared" si="4"/>
        <v>51540</v>
      </c>
      <c r="O28" s="42">
        <f t="shared" si="5"/>
        <v>3480</v>
      </c>
      <c r="P28" s="42" t="str">
        <f>IF(O28&lt;time_NORMS!B28,INT((time_NORMS!B28-O28+59)/60)*time_NORMS!F28,"0,00")</f>
        <v>0,00</v>
      </c>
      <c r="Q28" s="42">
        <f>IF(O28&gt;time_NORMS!B28,INT((O28-time_NORMS!B28)/60)*time_NORMS!G28,"0,00")</f>
        <v>80</v>
      </c>
      <c r="R28" s="39">
        <v>14</v>
      </c>
      <c r="S28" s="39">
        <v>16</v>
      </c>
      <c r="T28" s="40">
        <v>0</v>
      </c>
      <c r="U28" s="41">
        <f t="shared" si="6"/>
        <v>0</v>
      </c>
      <c r="V28" s="41">
        <f t="shared" si="7"/>
        <v>55</v>
      </c>
      <c r="W28" s="42">
        <f t="shared" si="8"/>
        <v>0</v>
      </c>
      <c r="X28" s="42">
        <f t="shared" si="9"/>
        <v>51360</v>
      </c>
      <c r="Y28" s="42">
        <f t="shared" si="10"/>
        <v>3300</v>
      </c>
      <c r="Z28" s="42" t="str">
        <f>IF(Y28&lt;time_NORMS!A28,INT((time_NORMS!A28-Y28+59)/60)*time_NORMS!F28,"0,00")</f>
        <v>0,00</v>
      </c>
      <c r="AA28" s="42">
        <f>IF(Y28&gt;time_NORMS!A28,INT((Y28-time_NORMS!A28)/60)*time_NORMS!G28,"0,00")</f>
        <v>160</v>
      </c>
      <c r="AB28" s="43">
        <f t="shared" si="11"/>
        <v>0</v>
      </c>
      <c r="AC28" s="43">
        <f t="shared" si="12"/>
        <v>4</v>
      </c>
      <c r="AD28" s="42">
        <f t="shared" si="13"/>
        <v>0</v>
      </c>
      <c r="AE28" s="44">
        <f t="shared" si="14"/>
        <v>240</v>
      </c>
    </row>
    <row r="29" spans="1:31" ht="12" customHeight="1">
      <c r="A29" s="6">
        <f>drivers_list!B29</f>
        <v>35</v>
      </c>
      <c r="B29" s="6" t="str">
        <f>drivers_list!C29</f>
        <v>Пономаренко Олеся</v>
      </c>
      <c r="C29" s="6" t="str">
        <f>drivers_list!E29</f>
        <v>Ходацька Оксана</v>
      </c>
      <c r="D29" s="37">
        <v>13</v>
      </c>
      <c r="E29" s="37">
        <v>25</v>
      </c>
      <c r="F29" s="38">
        <v>0</v>
      </c>
      <c r="G29" s="39">
        <v>14</v>
      </c>
      <c r="H29" s="39">
        <v>15</v>
      </c>
      <c r="I29" s="40">
        <v>0</v>
      </c>
      <c r="J29" s="41">
        <f t="shared" si="0"/>
        <v>0</v>
      </c>
      <c r="K29" s="41">
        <f t="shared" si="1"/>
        <v>50</v>
      </c>
      <c r="L29" s="42">
        <f t="shared" si="2"/>
        <v>0</v>
      </c>
      <c r="M29" s="42">
        <f t="shared" si="3"/>
        <v>48300</v>
      </c>
      <c r="N29" s="42">
        <f t="shared" si="4"/>
        <v>51300</v>
      </c>
      <c r="O29" s="42">
        <f t="shared" si="5"/>
        <v>3000</v>
      </c>
      <c r="P29" s="42" t="str">
        <f>IF(O29&lt;time_NORMS!B29,INT((time_NORMS!B29-O29+59)/60)*time_NORMS!F29,"0,00")</f>
        <v>0,00</v>
      </c>
      <c r="Q29" s="42" t="str">
        <f>IF(O29&gt;time_NORMS!B29,INT((O29-time_NORMS!B29)/60)*time_NORMS!G29,"0,00")</f>
        <v>0,00</v>
      </c>
      <c r="R29" s="39">
        <v>14</v>
      </c>
      <c r="S29" s="39">
        <v>5</v>
      </c>
      <c r="T29" s="40">
        <v>0</v>
      </c>
      <c r="U29" s="41">
        <f t="shared" si="6"/>
        <v>0</v>
      </c>
      <c r="V29" s="41">
        <f t="shared" si="7"/>
        <v>40</v>
      </c>
      <c r="W29" s="42">
        <f t="shared" si="8"/>
        <v>0</v>
      </c>
      <c r="X29" s="42">
        <f t="shared" si="9"/>
        <v>50700</v>
      </c>
      <c r="Y29" s="42">
        <f t="shared" si="10"/>
        <v>2400</v>
      </c>
      <c r="Z29" s="42" t="str">
        <f>IF(Y29&lt;time_NORMS!A29,INT((time_NORMS!A29-Y29+59)/60)*time_NORMS!F29,"0,00")</f>
        <v>0,00</v>
      </c>
      <c r="AA29" s="42">
        <f>IF(Y29&gt;time_NORMS!A29,INT((Y29-time_NORMS!A29)/60)*time_NORMS!G29,"0,00")</f>
        <v>10</v>
      </c>
      <c r="AB29" s="43">
        <f t="shared" si="11"/>
        <v>0</v>
      </c>
      <c r="AC29" s="43">
        <f t="shared" si="12"/>
        <v>0</v>
      </c>
      <c r="AD29" s="42">
        <f t="shared" si="13"/>
        <v>10</v>
      </c>
      <c r="AE29" s="44">
        <f t="shared" si="14"/>
        <v>10</v>
      </c>
    </row>
    <row r="30" spans="1:31" ht="12" customHeight="1">
      <c r="A30" s="6">
        <f>drivers_list!B30</f>
        <v>42</v>
      </c>
      <c r="B30" s="6" t="str">
        <f>drivers_list!C30</f>
        <v>Міхася</v>
      </c>
      <c r="C30" s="6" t="str">
        <f>drivers_list!E30</f>
        <v xml:space="preserve">Дмитрієва Олена </v>
      </c>
      <c r="D30" s="37">
        <v>13</v>
      </c>
      <c r="E30" s="37">
        <v>27</v>
      </c>
      <c r="F30" s="38">
        <v>0</v>
      </c>
      <c r="G30" s="39">
        <v>14</v>
      </c>
      <c r="H30" s="39">
        <v>16</v>
      </c>
      <c r="I30" s="40">
        <v>0</v>
      </c>
      <c r="J30" s="41">
        <f t="shared" si="0"/>
        <v>0</v>
      </c>
      <c r="K30" s="41">
        <f t="shared" si="1"/>
        <v>49</v>
      </c>
      <c r="L30" s="42">
        <f t="shared" si="2"/>
        <v>0</v>
      </c>
      <c r="M30" s="42">
        <f t="shared" si="3"/>
        <v>48420</v>
      </c>
      <c r="N30" s="42">
        <f t="shared" si="4"/>
        <v>51360</v>
      </c>
      <c r="O30" s="42">
        <f t="shared" si="5"/>
        <v>2940</v>
      </c>
      <c r="P30" s="42">
        <f>IF(O30&lt;time_NORMS!B30,INT((time_NORMS!B30-O30+59)/60)*time_NORMS!F30,"0,00")</f>
        <v>20</v>
      </c>
      <c r="Q30" s="42" t="str">
        <f>IF(O30&gt;time_NORMS!B30,INT((O30-time_NORMS!B30)/60)*time_NORMS!G30,"0,00")</f>
        <v>0,00</v>
      </c>
      <c r="R30" s="39">
        <v>14</v>
      </c>
      <c r="S30" s="39">
        <v>3</v>
      </c>
      <c r="T30" s="40">
        <v>0</v>
      </c>
      <c r="U30" s="41">
        <f t="shared" si="6"/>
        <v>0</v>
      </c>
      <c r="V30" s="41">
        <f t="shared" si="7"/>
        <v>36</v>
      </c>
      <c r="W30" s="42">
        <f t="shared" si="8"/>
        <v>0</v>
      </c>
      <c r="X30" s="42">
        <f t="shared" si="9"/>
        <v>50580</v>
      </c>
      <c r="Y30" s="42">
        <f t="shared" si="10"/>
        <v>2160</v>
      </c>
      <c r="Z30" s="42">
        <f>IF(Y30&lt;time_NORMS!A30,INT((time_NORMS!A30-Y30+59)/60)*time_NORMS!F30,"0,00")</f>
        <v>60</v>
      </c>
      <c r="AA30" s="42" t="str">
        <f>IF(Y30&gt;time_NORMS!A30,INT((Y30-time_NORMS!A30)/60)*time_NORMS!G30,"0,00")</f>
        <v>0,00</v>
      </c>
      <c r="AB30" s="43">
        <f t="shared" si="11"/>
        <v>0</v>
      </c>
      <c r="AC30" s="43">
        <f t="shared" si="12"/>
        <v>1</v>
      </c>
      <c r="AD30" s="42">
        <f t="shared" si="13"/>
        <v>20</v>
      </c>
      <c r="AE30" s="44">
        <f t="shared" si="14"/>
        <v>80</v>
      </c>
    </row>
    <row r="31" spans="1:31" ht="12" customHeight="1">
      <c r="A31" s="6">
        <f>drivers_list!B31</f>
        <v>43</v>
      </c>
      <c r="B31" s="6" t="str">
        <f>drivers_list!C31</f>
        <v>Грачова Вікторія</v>
      </c>
      <c r="C31" s="6" t="str">
        <f>drivers_list!E31</f>
        <v>Барна Анна</v>
      </c>
      <c r="D31" s="37">
        <v>13</v>
      </c>
      <c r="E31" s="37">
        <v>28</v>
      </c>
      <c r="F31" s="38">
        <v>0</v>
      </c>
      <c r="G31" s="39">
        <v>14</v>
      </c>
      <c r="H31" s="39">
        <v>22</v>
      </c>
      <c r="I31" s="40">
        <v>0</v>
      </c>
      <c r="J31" s="41">
        <f t="shared" si="0"/>
        <v>0</v>
      </c>
      <c r="K31" s="41">
        <f t="shared" si="1"/>
        <v>54</v>
      </c>
      <c r="L31" s="42">
        <f t="shared" si="2"/>
        <v>0</v>
      </c>
      <c r="M31" s="42">
        <f t="shared" si="3"/>
        <v>48480</v>
      </c>
      <c r="N31" s="42">
        <f t="shared" si="4"/>
        <v>51720</v>
      </c>
      <c r="O31" s="42">
        <f t="shared" si="5"/>
        <v>3240</v>
      </c>
      <c r="P31" s="42" t="str">
        <f>IF(O31&lt;time_NORMS!B31,INT((time_NORMS!B31-O31+59)/60)*time_NORMS!F31,"0,00")</f>
        <v>0,00</v>
      </c>
      <c r="Q31" s="42">
        <f>IF(O31&gt;time_NORMS!B31,INT((O31-time_NORMS!B31)/60)*time_NORMS!G31,"0,00")</f>
        <v>40</v>
      </c>
      <c r="R31" s="39">
        <v>14</v>
      </c>
      <c r="S31" s="39">
        <v>7</v>
      </c>
      <c r="T31" s="40">
        <v>0</v>
      </c>
      <c r="U31" s="41">
        <f t="shared" si="6"/>
        <v>0</v>
      </c>
      <c r="V31" s="41">
        <f t="shared" si="7"/>
        <v>39</v>
      </c>
      <c r="W31" s="42">
        <f t="shared" si="8"/>
        <v>0</v>
      </c>
      <c r="X31" s="42">
        <f t="shared" si="9"/>
        <v>50820</v>
      </c>
      <c r="Y31" s="42">
        <f t="shared" si="10"/>
        <v>2340</v>
      </c>
      <c r="Z31" s="42" t="str">
        <f>IF(Y31&lt;time_NORMS!A31,INT((time_NORMS!A31-Y31+59)/60)*time_NORMS!F31,"0,00")</f>
        <v>0,00</v>
      </c>
      <c r="AA31" s="42" t="str">
        <f>IF(Y31&gt;time_NORMS!A31,INT((Y31-time_NORMS!A31)/60)*time_NORMS!G31,"0,00")</f>
        <v>0,00</v>
      </c>
      <c r="AB31" s="43">
        <f t="shared" si="11"/>
        <v>0</v>
      </c>
      <c r="AC31" s="43">
        <f t="shared" si="12"/>
        <v>0</v>
      </c>
      <c r="AD31" s="42">
        <f t="shared" si="13"/>
        <v>40</v>
      </c>
      <c r="AE31" s="44">
        <f t="shared" si="14"/>
        <v>40</v>
      </c>
    </row>
    <row r="32" spans="1:31" ht="12" customHeight="1">
      <c r="A32" s="6">
        <f>drivers_list!B32</f>
        <v>44</v>
      </c>
      <c r="B32" s="6" t="str">
        <f>drivers_list!C32</f>
        <v>Валуйська Анна</v>
      </c>
      <c r="C32" s="6" t="str">
        <f>drivers_list!E32</f>
        <v>Ladushka</v>
      </c>
      <c r="D32" s="37">
        <v>13</v>
      </c>
      <c r="E32" s="37">
        <v>31</v>
      </c>
      <c r="F32" s="38">
        <v>0</v>
      </c>
      <c r="G32" s="39">
        <v>14</v>
      </c>
      <c r="H32" s="39">
        <v>21</v>
      </c>
      <c r="I32" s="40">
        <v>0</v>
      </c>
      <c r="J32" s="41">
        <f t="shared" si="0"/>
        <v>0</v>
      </c>
      <c r="K32" s="41">
        <f t="shared" si="1"/>
        <v>50</v>
      </c>
      <c r="L32" s="42">
        <f t="shared" si="2"/>
        <v>0</v>
      </c>
      <c r="M32" s="42">
        <f t="shared" si="3"/>
        <v>48660</v>
      </c>
      <c r="N32" s="42">
        <f t="shared" si="4"/>
        <v>51660</v>
      </c>
      <c r="O32" s="42">
        <f t="shared" si="5"/>
        <v>3000</v>
      </c>
      <c r="P32" s="42" t="str">
        <f>IF(O32&lt;time_NORMS!B32,INT((time_NORMS!B32-O32+59)/60)*time_NORMS!F32,"0,00")</f>
        <v>0,00</v>
      </c>
      <c r="Q32" s="42" t="str">
        <f>IF(O32&gt;time_NORMS!B32,INT((O32-time_NORMS!B32)/60)*time_NORMS!G32,"0,00")</f>
        <v>0,00</v>
      </c>
      <c r="R32" s="39">
        <v>14</v>
      </c>
      <c r="S32" s="39">
        <v>11</v>
      </c>
      <c r="T32" s="40">
        <v>0</v>
      </c>
      <c r="U32" s="41">
        <f t="shared" si="6"/>
        <v>0</v>
      </c>
      <c r="V32" s="41">
        <f t="shared" si="7"/>
        <v>40</v>
      </c>
      <c r="W32" s="42">
        <f t="shared" si="8"/>
        <v>0</v>
      </c>
      <c r="X32" s="42">
        <f t="shared" si="9"/>
        <v>51060</v>
      </c>
      <c r="Y32" s="42">
        <f t="shared" si="10"/>
        <v>2400</v>
      </c>
      <c r="Z32" s="42" t="str">
        <f>IF(Y32&lt;time_NORMS!A32,INT((time_NORMS!A32-Y32+59)/60)*time_NORMS!F32,"0,00")</f>
        <v>0,00</v>
      </c>
      <c r="AA32" s="42">
        <f>IF(Y32&gt;time_NORMS!A32,INT((Y32-time_NORMS!A32)/60)*time_NORMS!G32,"0,00")</f>
        <v>10</v>
      </c>
      <c r="AB32" s="43">
        <f t="shared" si="11"/>
        <v>0</v>
      </c>
      <c r="AC32" s="43">
        <f t="shared" si="12"/>
        <v>0</v>
      </c>
      <c r="AD32" s="42">
        <f t="shared" si="13"/>
        <v>10</v>
      </c>
      <c r="AE32" s="44">
        <f t="shared" si="14"/>
        <v>10</v>
      </c>
    </row>
    <row r="33" spans="1:31" ht="12" customHeight="1">
      <c r="A33" s="6">
        <f>drivers_list!B33</f>
        <v>45</v>
      </c>
      <c r="B33" s="6" t="str">
        <f>drivers_list!C33</f>
        <v>Бондар Марія</v>
      </c>
      <c r="C33" s="6" t="str">
        <f>drivers_list!E33</f>
        <v>Кудріна Олена</v>
      </c>
      <c r="D33" s="37">
        <v>13</v>
      </c>
      <c r="E33" s="37">
        <v>34</v>
      </c>
      <c r="F33" s="38">
        <v>0</v>
      </c>
      <c r="G33" s="39">
        <v>14</v>
      </c>
      <c r="H33" s="39">
        <v>30</v>
      </c>
      <c r="I33" s="40">
        <v>0</v>
      </c>
      <c r="J33" s="41">
        <f t="shared" si="0"/>
        <v>0</v>
      </c>
      <c r="K33" s="41">
        <f t="shared" si="1"/>
        <v>56</v>
      </c>
      <c r="L33" s="42">
        <f t="shared" si="2"/>
        <v>0</v>
      </c>
      <c r="M33" s="42">
        <f t="shared" si="3"/>
        <v>48840</v>
      </c>
      <c r="N33" s="42">
        <f t="shared" si="4"/>
        <v>52200</v>
      </c>
      <c r="O33" s="42">
        <f t="shared" si="5"/>
        <v>3360</v>
      </c>
      <c r="P33" s="42" t="str">
        <f>IF(O33&lt;time_NORMS!B33,INT((time_NORMS!B33-O33+59)/60)*time_NORMS!F33,"0,00")</f>
        <v>0,00</v>
      </c>
      <c r="Q33" s="42">
        <f>IF(O33&gt;time_NORMS!B33,INT((O33-time_NORMS!B33)/60)*time_NORMS!G33,"0,00")</f>
        <v>60</v>
      </c>
      <c r="R33" s="39">
        <v>12</v>
      </c>
      <c r="S33" s="39">
        <v>39</v>
      </c>
      <c r="T33" s="40">
        <v>0</v>
      </c>
      <c r="U33" s="41">
        <f t="shared" si="6"/>
        <v>-1</v>
      </c>
      <c r="V33" s="41">
        <f t="shared" si="7"/>
        <v>5</v>
      </c>
      <c r="W33" s="42">
        <f t="shared" si="8"/>
        <v>0</v>
      </c>
      <c r="X33" s="42">
        <f t="shared" si="9"/>
        <v>45540</v>
      </c>
      <c r="Y33" s="42">
        <f t="shared" si="10"/>
        <v>-3300</v>
      </c>
      <c r="Z33" s="42">
        <f>IF(Y33&lt;time_NORMS!A33,INT((time_NORMS!A33-Y33+59)/60)*time_NORMS!F33,"0,00")</f>
        <v>1880</v>
      </c>
      <c r="AA33" s="42" t="str">
        <f>IF(Y33&gt;time_NORMS!A33,INT((Y33-time_NORMS!A33)/60)*time_NORMS!G33,"0,00")</f>
        <v>0,00</v>
      </c>
      <c r="AB33" s="43">
        <f t="shared" si="11"/>
        <v>0</v>
      </c>
      <c r="AC33" s="43">
        <f t="shared" si="12"/>
        <v>32</v>
      </c>
      <c r="AD33" s="42">
        <f t="shared" si="13"/>
        <v>20</v>
      </c>
      <c r="AE33" s="44">
        <f t="shared" si="14"/>
        <v>1940</v>
      </c>
    </row>
    <row r="34" spans="1:31" ht="12" customHeight="1">
      <c r="A34" s="6">
        <f>drivers_list!B34</f>
        <v>47</v>
      </c>
      <c r="B34" s="6" t="str">
        <f>drivers_list!C34</f>
        <v>Сінані Юлія</v>
      </c>
      <c r="C34" s="6" t="str">
        <f>drivers_list!E34</f>
        <v>Кабалик Анна</v>
      </c>
      <c r="D34" s="37">
        <v>13</v>
      </c>
      <c r="E34" s="37">
        <v>38</v>
      </c>
      <c r="F34" s="38">
        <v>0</v>
      </c>
      <c r="G34" s="39">
        <v>14</v>
      </c>
      <c r="H34" s="39">
        <v>38</v>
      </c>
      <c r="I34" s="40">
        <v>0</v>
      </c>
      <c r="J34" s="41">
        <f t="shared" si="0"/>
        <v>1</v>
      </c>
      <c r="K34" s="41">
        <f t="shared" si="1"/>
        <v>0</v>
      </c>
      <c r="L34" s="42">
        <f t="shared" si="2"/>
        <v>0</v>
      </c>
      <c r="M34" s="42">
        <f t="shared" si="3"/>
        <v>49080</v>
      </c>
      <c r="N34" s="42">
        <f t="shared" si="4"/>
        <v>52680</v>
      </c>
      <c r="O34" s="42">
        <f t="shared" si="5"/>
        <v>3600</v>
      </c>
      <c r="P34" s="42" t="str">
        <f>IF(O34&lt;time_NORMS!B34,INT((time_NORMS!B34-O34+59)/60)*time_NORMS!F34,"0,00")</f>
        <v>0,00</v>
      </c>
      <c r="Q34" s="42">
        <f>IF(O34&gt;time_NORMS!B34,INT((O34-time_NORMS!B34)/60)*time_NORMS!G34,"0,00")</f>
        <v>100</v>
      </c>
      <c r="R34" s="39">
        <v>14</v>
      </c>
      <c r="S34" s="39">
        <v>29</v>
      </c>
      <c r="T34" s="40">
        <v>0</v>
      </c>
      <c r="U34" s="41">
        <f t="shared" si="6"/>
        <v>0</v>
      </c>
      <c r="V34" s="41">
        <f t="shared" si="7"/>
        <v>51</v>
      </c>
      <c r="W34" s="42">
        <f t="shared" si="8"/>
        <v>0</v>
      </c>
      <c r="X34" s="42">
        <f t="shared" si="9"/>
        <v>52140</v>
      </c>
      <c r="Y34" s="42">
        <f t="shared" si="10"/>
        <v>3060</v>
      </c>
      <c r="Z34" s="42" t="str">
        <f>IF(Y34&lt;time_NORMS!A34,INT((time_NORMS!A34-Y34+59)/60)*time_NORMS!F34,"0,00")</f>
        <v>0,00</v>
      </c>
      <c r="AA34" s="42">
        <f>IF(Y34&gt;time_NORMS!A34,INT((Y34-time_NORMS!A34)/60)*time_NORMS!G34,"0,00")</f>
        <v>120</v>
      </c>
      <c r="AB34" s="43">
        <f t="shared" si="11"/>
        <v>0</v>
      </c>
      <c r="AC34" s="43">
        <f t="shared" si="12"/>
        <v>3</v>
      </c>
      <c r="AD34" s="42">
        <f t="shared" si="13"/>
        <v>40</v>
      </c>
      <c r="AE34" s="44">
        <f t="shared" si="14"/>
        <v>220</v>
      </c>
    </row>
    <row r="35" spans="1:31" ht="12" customHeight="1">
      <c r="A35" s="6">
        <f>drivers_list!B35</f>
        <v>48</v>
      </c>
      <c r="B35" s="6" t="str">
        <f>drivers_list!C35</f>
        <v>Pro-Raketa</v>
      </c>
      <c r="C35" s="6" t="str">
        <f>drivers_list!E35</f>
        <v>Atris</v>
      </c>
      <c r="D35" s="37">
        <v>13</v>
      </c>
      <c r="E35" s="37">
        <v>40</v>
      </c>
      <c r="F35" s="38">
        <v>0</v>
      </c>
      <c r="G35" s="39">
        <v>15</v>
      </c>
      <c r="H35" s="39">
        <v>9</v>
      </c>
      <c r="I35" s="40">
        <v>0</v>
      </c>
      <c r="J35" s="41">
        <f t="shared" si="0"/>
        <v>1</v>
      </c>
      <c r="K35" s="41">
        <f t="shared" si="1"/>
        <v>29</v>
      </c>
      <c r="L35" s="42">
        <f t="shared" si="2"/>
        <v>0</v>
      </c>
      <c r="M35" s="42">
        <f t="shared" si="3"/>
        <v>49200</v>
      </c>
      <c r="N35" s="42">
        <f t="shared" si="4"/>
        <v>54540</v>
      </c>
      <c r="O35" s="42">
        <f t="shared" si="5"/>
        <v>5340</v>
      </c>
      <c r="P35" s="42" t="str">
        <f>IF(O35&lt;time_NORMS!B35,INT((time_NORMS!B35-O35+59)/60)*time_NORMS!F35,"0,00")</f>
        <v>0,00</v>
      </c>
      <c r="Q35" s="42">
        <f>IF(O35&gt;time_NORMS!B35,INT((O35-time_NORMS!B35)/60)*time_NORMS!G35,"0,00")</f>
        <v>390</v>
      </c>
      <c r="R35" s="39">
        <v>12</v>
      </c>
      <c r="S35" s="39">
        <v>39</v>
      </c>
      <c r="T35" s="40">
        <v>0</v>
      </c>
      <c r="U35" s="41">
        <f t="shared" si="6"/>
        <v>-2</v>
      </c>
      <c r="V35" s="41">
        <f t="shared" si="7"/>
        <v>59</v>
      </c>
      <c r="W35" s="42">
        <f t="shared" si="8"/>
        <v>0</v>
      </c>
      <c r="X35" s="42">
        <f t="shared" si="9"/>
        <v>45540</v>
      </c>
      <c r="Y35" s="42">
        <f t="shared" si="10"/>
        <v>-3660</v>
      </c>
      <c r="Z35" s="42">
        <f>IF(Y35&lt;time_NORMS!A35,INT((time_NORMS!A35-Y35+59)/60)*time_NORMS!F35,"0,00")</f>
        <v>2000</v>
      </c>
      <c r="AA35" s="42" t="str">
        <f>IF(Y35&gt;time_NORMS!A35,INT((Y35-time_NORMS!A35)/60)*time_NORMS!G35,"0,00")</f>
        <v>0,00</v>
      </c>
      <c r="AB35" s="43">
        <f t="shared" si="11"/>
        <v>0</v>
      </c>
      <c r="AC35" s="43">
        <f t="shared" si="12"/>
        <v>39</v>
      </c>
      <c r="AD35" s="42">
        <f t="shared" si="13"/>
        <v>50</v>
      </c>
      <c r="AE35" s="44">
        <f t="shared" si="14"/>
        <v>2390</v>
      </c>
    </row>
    <row r="36" spans="1:31" ht="12" customHeight="1">
      <c r="A36" s="6">
        <f>drivers_list!B36</f>
        <v>16</v>
      </c>
      <c r="B36" s="6" t="str">
        <f>drivers_list!C36</f>
        <v>Яровенко Аріна</v>
      </c>
      <c r="C36" s="6" t="str">
        <f>drivers_list!E36</f>
        <v>Грошевая Юлія</v>
      </c>
      <c r="D36" s="37">
        <v>13</v>
      </c>
      <c r="E36" s="37">
        <v>46</v>
      </c>
      <c r="F36" s="38">
        <v>0</v>
      </c>
      <c r="G36" s="39">
        <v>14</v>
      </c>
      <c r="H36" s="39">
        <v>36</v>
      </c>
      <c r="I36" s="40">
        <v>0</v>
      </c>
      <c r="J36" s="41">
        <f t="shared" si="0"/>
        <v>0</v>
      </c>
      <c r="K36" s="41">
        <f t="shared" si="1"/>
        <v>50</v>
      </c>
      <c r="L36" s="42">
        <f t="shared" si="2"/>
        <v>0</v>
      </c>
      <c r="M36" s="42">
        <f t="shared" si="3"/>
        <v>49560</v>
      </c>
      <c r="N36" s="42">
        <f t="shared" si="4"/>
        <v>52560</v>
      </c>
      <c r="O36" s="42">
        <f t="shared" si="5"/>
        <v>3000</v>
      </c>
      <c r="P36" s="42" t="str">
        <f>IF(O36&lt;time_NORMS!B36,INT((time_NORMS!B36-O36+59)/60)*time_NORMS!F36,"0,00")</f>
        <v>0,00</v>
      </c>
      <c r="Q36" s="42" t="str">
        <f>IF(O36&gt;time_NORMS!B36,INT((O36-time_NORMS!B36)/60)*time_NORMS!G36,"0,00")</f>
        <v>0,00</v>
      </c>
      <c r="R36" s="39">
        <v>14</v>
      </c>
      <c r="S36" s="39">
        <v>19</v>
      </c>
      <c r="T36" s="40">
        <v>0</v>
      </c>
      <c r="U36" s="41">
        <f t="shared" si="6"/>
        <v>0</v>
      </c>
      <c r="V36" s="41">
        <f t="shared" si="7"/>
        <v>33</v>
      </c>
      <c r="W36" s="42">
        <f t="shared" si="8"/>
        <v>0</v>
      </c>
      <c r="X36" s="42">
        <f t="shared" si="9"/>
        <v>51540</v>
      </c>
      <c r="Y36" s="42">
        <f t="shared" si="10"/>
        <v>1980</v>
      </c>
      <c r="Z36" s="42">
        <f>IF(Y36&lt;time_NORMS!A36,INT((time_NORMS!A36-Y36+59)/60)*time_NORMS!F36,"0,00")</f>
        <v>120</v>
      </c>
      <c r="AA36" s="42" t="str">
        <f>IF(Y36&gt;time_NORMS!A36,INT((Y36-time_NORMS!A36)/60)*time_NORMS!G36,"0,00")</f>
        <v>0,00</v>
      </c>
      <c r="AB36" s="43">
        <f t="shared" si="11"/>
        <v>0</v>
      </c>
      <c r="AC36" s="43">
        <f t="shared" si="12"/>
        <v>2</v>
      </c>
      <c r="AD36" s="42">
        <f t="shared" si="13"/>
        <v>0</v>
      </c>
      <c r="AE36" s="44">
        <f t="shared" si="14"/>
        <v>120</v>
      </c>
    </row>
    <row r="37" spans="1:31" ht="12" customHeight="1">
      <c r="A37" s="6">
        <f>drivers_list!B37</f>
        <v>22</v>
      </c>
      <c r="B37" s="6" t="str">
        <f>drivers_list!C37</f>
        <v>Сіроклин Каріна</v>
      </c>
      <c r="C37" s="6" t="str">
        <f>drivers_list!E37</f>
        <v>Данилова Ольга</v>
      </c>
      <c r="D37" s="37">
        <v>13</v>
      </c>
      <c r="E37" s="37">
        <v>44</v>
      </c>
      <c r="F37" s="38">
        <v>0</v>
      </c>
      <c r="G37" s="39">
        <v>15</v>
      </c>
      <c r="H37" s="39">
        <v>1</v>
      </c>
      <c r="I37" s="40">
        <v>0</v>
      </c>
      <c r="J37" s="41">
        <f t="shared" si="0"/>
        <v>1</v>
      </c>
      <c r="K37" s="41">
        <f t="shared" si="1"/>
        <v>17</v>
      </c>
      <c r="L37" s="42">
        <f t="shared" si="2"/>
        <v>0</v>
      </c>
      <c r="M37" s="42">
        <f t="shared" si="3"/>
        <v>49440</v>
      </c>
      <c r="N37" s="42">
        <f t="shared" si="4"/>
        <v>54060</v>
      </c>
      <c r="O37" s="42">
        <f t="shared" si="5"/>
        <v>4620</v>
      </c>
      <c r="P37" s="42" t="str">
        <f>IF(O37&lt;time_NORMS!B37,INT((time_NORMS!B37-O37+59)/60)*time_NORMS!F37,"0,00")</f>
        <v>0,00</v>
      </c>
      <c r="Q37" s="42">
        <f>IF(O37&gt;time_NORMS!B37,INT((O37-time_NORMS!B37)/60)*time_NORMS!G37,"0,00")</f>
        <v>270</v>
      </c>
      <c r="R37" s="39">
        <v>14</v>
      </c>
      <c r="S37" s="39">
        <v>23</v>
      </c>
      <c r="T37" s="40">
        <v>0</v>
      </c>
      <c r="U37" s="41">
        <f t="shared" si="6"/>
        <v>0</v>
      </c>
      <c r="V37" s="41">
        <f t="shared" si="7"/>
        <v>39</v>
      </c>
      <c r="W37" s="42">
        <f t="shared" si="8"/>
        <v>0</v>
      </c>
      <c r="X37" s="42">
        <f t="shared" si="9"/>
        <v>51780</v>
      </c>
      <c r="Y37" s="42">
        <f t="shared" si="10"/>
        <v>2340</v>
      </c>
      <c r="Z37" s="42" t="str">
        <f>IF(Y37&lt;time_NORMS!A37,INT((time_NORMS!A37-Y37+59)/60)*time_NORMS!F37,"0,00")</f>
        <v>0,00</v>
      </c>
      <c r="AA37" s="42" t="str">
        <f>IF(Y37&gt;time_NORMS!A37,INT((Y37-time_NORMS!A37)/60)*time_NORMS!G37,"0,00")</f>
        <v>0,00</v>
      </c>
      <c r="AB37" s="43">
        <f t="shared" si="11"/>
        <v>0</v>
      </c>
      <c r="AC37" s="43">
        <f t="shared" si="12"/>
        <v>4</v>
      </c>
      <c r="AD37" s="42">
        <f t="shared" si="13"/>
        <v>30</v>
      </c>
      <c r="AE37" s="44">
        <f t="shared" si="14"/>
        <v>270</v>
      </c>
    </row>
    <row r="38" spans="1:31" ht="12" customHeight="1">
      <c r="A38" s="6">
        <f>drivers_list!B38</f>
        <v>28</v>
      </c>
      <c r="B38" s="6" t="str">
        <f>drivers_list!C38</f>
        <v>Відьмаченко Ганна</v>
      </c>
      <c r="C38" s="6" t="str">
        <f>drivers_list!E38</f>
        <v>Главацька Аліна</v>
      </c>
      <c r="D38" s="37">
        <v>13</v>
      </c>
      <c r="E38" s="37">
        <v>47</v>
      </c>
      <c r="F38" s="38">
        <v>0</v>
      </c>
      <c r="G38" s="39">
        <v>14</v>
      </c>
      <c r="H38" s="39">
        <v>36</v>
      </c>
      <c r="I38" s="40">
        <v>0</v>
      </c>
      <c r="J38" s="41">
        <f t="shared" si="0"/>
        <v>0</v>
      </c>
      <c r="K38" s="41">
        <f t="shared" si="1"/>
        <v>49</v>
      </c>
      <c r="L38" s="42">
        <f t="shared" si="2"/>
        <v>0</v>
      </c>
      <c r="M38" s="42">
        <f t="shared" si="3"/>
        <v>49620</v>
      </c>
      <c r="N38" s="42">
        <f t="shared" si="4"/>
        <v>52560</v>
      </c>
      <c r="O38" s="42">
        <f t="shared" si="5"/>
        <v>2940</v>
      </c>
      <c r="P38" s="42">
        <f>IF(O38&lt;time_NORMS!B38,INT((time_NORMS!B38-O38+59)/60)*time_NORMS!F38,"0,00")</f>
        <v>20</v>
      </c>
      <c r="Q38" s="42" t="str">
        <f>IF(O38&gt;time_NORMS!B38,INT((O38-time_NORMS!B38)/60)*time_NORMS!G38,"0,00")</f>
        <v>0,00</v>
      </c>
      <c r="R38" s="39">
        <v>14</v>
      </c>
      <c r="S38" s="39">
        <v>26</v>
      </c>
      <c r="T38" s="40">
        <v>0</v>
      </c>
      <c r="U38" s="41">
        <f t="shared" si="6"/>
        <v>0</v>
      </c>
      <c r="V38" s="41">
        <f t="shared" si="7"/>
        <v>39</v>
      </c>
      <c r="W38" s="42">
        <f t="shared" si="8"/>
        <v>0</v>
      </c>
      <c r="X38" s="42">
        <f t="shared" si="9"/>
        <v>51960</v>
      </c>
      <c r="Y38" s="42">
        <f t="shared" si="10"/>
        <v>2340</v>
      </c>
      <c r="Z38" s="42" t="str">
        <f>IF(Y38&lt;time_NORMS!A38,INT((time_NORMS!A38-Y38+59)/60)*time_NORMS!F38,"0,00")</f>
        <v>0,00</v>
      </c>
      <c r="AA38" s="42" t="str">
        <f>IF(Y38&gt;time_NORMS!A38,INT((Y38-time_NORMS!A38)/60)*time_NORMS!G38,"0,00")</f>
        <v>0,00</v>
      </c>
      <c r="AB38" s="43">
        <f t="shared" si="11"/>
        <v>0</v>
      </c>
      <c r="AC38" s="43">
        <f t="shared" si="12"/>
        <v>0</v>
      </c>
      <c r="AD38" s="42">
        <f t="shared" si="13"/>
        <v>20</v>
      </c>
      <c r="AE38" s="44">
        <f t="shared" si="14"/>
        <v>20</v>
      </c>
    </row>
    <row r="39" spans="1:31" ht="12" customHeight="1">
      <c r="A39" s="6">
        <f>drivers_list!B39</f>
        <v>25</v>
      </c>
      <c r="B39" s="6" t="str">
        <f>drivers_list!C39</f>
        <v>МАРГО</v>
      </c>
      <c r="C39" s="6" t="str">
        <f>drivers_list!E39</f>
        <v>Ахмедова Ірина</v>
      </c>
      <c r="D39" s="37">
        <v>13</v>
      </c>
      <c r="E39" s="37">
        <v>41</v>
      </c>
      <c r="F39" s="38">
        <v>0</v>
      </c>
      <c r="G39" s="39">
        <v>14</v>
      </c>
      <c r="H39" s="39">
        <v>45</v>
      </c>
      <c r="I39" s="40">
        <v>0</v>
      </c>
      <c r="J39" s="41">
        <f t="shared" si="0"/>
        <v>1</v>
      </c>
      <c r="K39" s="41">
        <f t="shared" si="1"/>
        <v>4</v>
      </c>
      <c r="L39" s="42">
        <f t="shared" si="2"/>
        <v>0</v>
      </c>
      <c r="M39" s="42">
        <f t="shared" si="3"/>
        <v>49260</v>
      </c>
      <c r="N39" s="42">
        <f t="shared" si="4"/>
        <v>53100</v>
      </c>
      <c r="O39" s="42">
        <f t="shared" si="5"/>
        <v>3840</v>
      </c>
      <c r="P39" s="42" t="str">
        <f>IF(O39&lt;time_NORMS!B39,INT((time_NORMS!B39-O39+59)/60)*time_NORMS!F39,"0,00")</f>
        <v>0,00</v>
      </c>
      <c r="Q39" s="42">
        <f>IF(O39&gt;time_NORMS!B39,INT((O39-time_NORMS!B39)/60)*time_NORMS!G39,"0,00")</f>
        <v>140</v>
      </c>
      <c r="R39" s="39">
        <v>14</v>
      </c>
      <c r="S39" s="39">
        <v>33</v>
      </c>
      <c r="T39" s="40">
        <v>0</v>
      </c>
      <c r="U39" s="41">
        <f t="shared" si="6"/>
        <v>0</v>
      </c>
      <c r="V39" s="41">
        <f t="shared" si="7"/>
        <v>52</v>
      </c>
      <c r="W39" s="42">
        <f t="shared" si="8"/>
        <v>0</v>
      </c>
      <c r="X39" s="42">
        <f t="shared" si="9"/>
        <v>52380</v>
      </c>
      <c r="Y39" s="42">
        <f t="shared" si="10"/>
        <v>3120</v>
      </c>
      <c r="Z39" s="42" t="str">
        <f>IF(Y39&lt;time_NORMS!A39,INT((time_NORMS!A39-Y39+59)/60)*time_NORMS!F39,"0,00")</f>
        <v>0,00</v>
      </c>
      <c r="AA39" s="42">
        <f>IF(Y39&gt;time_NORMS!A39,INT((Y39-time_NORMS!A39)/60)*time_NORMS!G39,"0,00")</f>
        <v>130</v>
      </c>
      <c r="AB39" s="43">
        <f t="shared" si="11"/>
        <v>0</v>
      </c>
      <c r="AC39" s="43">
        <f t="shared" si="12"/>
        <v>4</v>
      </c>
      <c r="AD39" s="42">
        <f t="shared" si="13"/>
        <v>30</v>
      </c>
      <c r="AE39" s="44">
        <f t="shared" si="14"/>
        <v>270</v>
      </c>
    </row>
    <row r="40" spans="1:31" ht="12" customHeight="1">
      <c r="A40" s="6">
        <f>drivers_list!B40</f>
        <v>0</v>
      </c>
      <c r="B40" s="6">
        <f>drivers_list!C40</f>
        <v>0</v>
      </c>
      <c r="C40" s="6">
        <f>drivers_list!E40</f>
        <v>0</v>
      </c>
      <c r="D40" s="37">
        <v>13</v>
      </c>
      <c r="E40" s="37">
        <v>50</v>
      </c>
      <c r="F40" s="38">
        <v>0</v>
      </c>
      <c r="G40" s="39">
        <v>14</v>
      </c>
      <c r="H40" s="39">
        <v>44</v>
      </c>
      <c r="I40" s="40">
        <v>0</v>
      </c>
      <c r="J40" s="41">
        <f t="shared" si="0"/>
        <v>0</v>
      </c>
      <c r="K40" s="41">
        <f t="shared" si="1"/>
        <v>54</v>
      </c>
      <c r="L40" s="42">
        <f t="shared" si="2"/>
        <v>0</v>
      </c>
      <c r="M40" s="42">
        <f t="shared" si="3"/>
        <v>49800</v>
      </c>
      <c r="N40" s="42">
        <f t="shared" si="4"/>
        <v>53040</v>
      </c>
      <c r="O40" s="42">
        <f t="shared" si="5"/>
        <v>3240</v>
      </c>
      <c r="P40" s="42" t="str">
        <f>IF(O40&lt;time_NORMS!B40,INT((time_NORMS!B40-O40+59)/60)*time_NORMS!F40,"0,00")</f>
        <v>0,00</v>
      </c>
      <c r="Q40" s="42">
        <f>IF(O40&gt;time_NORMS!B40,INT((O40-time_NORMS!B40)/60)*time_NORMS!G40,"0,00")</f>
        <v>40</v>
      </c>
      <c r="R40" s="39">
        <v>12</v>
      </c>
      <c r="S40" s="39">
        <v>39</v>
      </c>
      <c r="T40" s="40">
        <v>0</v>
      </c>
      <c r="U40" s="41">
        <f t="shared" si="6"/>
        <v>-2</v>
      </c>
      <c r="V40" s="41">
        <f t="shared" si="7"/>
        <v>49</v>
      </c>
      <c r="W40" s="42">
        <f t="shared" si="8"/>
        <v>0</v>
      </c>
      <c r="X40" s="42">
        <f t="shared" si="9"/>
        <v>45540</v>
      </c>
      <c r="Y40" s="42">
        <f t="shared" si="10"/>
        <v>-4260</v>
      </c>
      <c r="Z40" s="42">
        <f>IF(Y40&lt;time_NORMS!A40,INT((time_NORMS!A40-Y40+59)/60)*time_NORMS!F40,"0,00")</f>
        <v>2200</v>
      </c>
      <c r="AA40" s="42" t="str">
        <f>IF(Y40&gt;time_NORMS!A40,INT((Y40-time_NORMS!A40)/60)*time_NORMS!G40,"0,00")</f>
        <v>0,00</v>
      </c>
      <c r="AB40" s="43">
        <f t="shared" si="11"/>
        <v>0</v>
      </c>
      <c r="AC40" s="43">
        <f t="shared" si="12"/>
        <v>37</v>
      </c>
      <c r="AD40" s="42">
        <f t="shared" si="13"/>
        <v>20</v>
      </c>
      <c r="AE40" s="44">
        <f t="shared" si="14"/>
        <v>2240</v>
      </c>
    </row>
    <row r="41" spans="1:31" ht="15.75" customHeight="1"/>
    <row r="42" spans="1:31" ht="15.75" customHeight="1"/>
    <row r="43" spans="1:31" ht="15.75" customHeight="1"/>
    <row r="44" spans="1:31" ht="15.75" customHeight="1"/>
    <row r="45" spans="1:31" ht="15.75" customHeight="1"/>
    <row r="46" spans="1:31" ht="15.75" customHeight="1"/>
    <row r="47" spans="1:31" ht="15.75" customHeight="1"/>
    <row r="48" spans="1:3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00"/>
  <sheetViews>
    <sheetView workbookViewId="0"/>
  </sheetViews>
  <sheetFormatPr defaultColWidth="14.453125" defaultRowHeight="15" customHeight="1"/>
  <cols>
    <col min="1" max="1" width="3.81640625" customWidth="1"/>
    <col min="2" max="2" width="9.26953125" hidden="1" customWidth="1"/>
    <col min="3" max="3" width="14.453125" hidden="1" customWidth="1"/>
    <col min="4" max="4" width="3.26953125" customWidth="1"/>
    <col min="5" max="5" width="3.453125" customWidth="1"/>
    <col min="6" max="6" width="4.81640625" customWidth="1"/>
    <col min="7" max="7" width="3.81640625" customWidth="1"/>
    <col min="8" max="8" width="3.54296875" customWidth="1"/>
    <col min="9" max="9" width="5" customWidth="1"/>
    <col min="10" max="10" width="3.26953125" customWidth="1"/>
    <col min="11" max="11" width="4" customWidth="1"/>
    <col min="12" max="12" width="5.08984375" customWidth="1"/>
    <col min="13" max="13" width="8.26953125" hidden="1" customWidth="1"/>
    <col min="14" max="14" width="7.7265625" hidden="1" customWidth="1"/>
    <col min="15" max="15" width="8" hidden="1" customWidth="1"/>
    <col min="16" max="16" width="6.7265625" customWidth="1"/>
    <col min="17" max="17" width="6.08984375" customWidth="1"/>
    <col min="18" max="19" width="4" hidden="1" customWidth="1"/>
    <col min="20" max="20" width="5.7265625" hidden="1" customWidth="1"/>
    <col min="21" max="21" width="3.54296875" hidden="1" customWidth="1"/>
    <col min="22" max="23" width="4.26953125" hidden="1" customWidth="1"/>
    <col min="24" max="24" width="8" hidden="1" customWidth="1"/>
    <col min="25" max="25" width="7.81640625" hidden="1" customWidth="1"/>
    <col min="26" max="26" width="7.08984375" hidden="1" customWidth="1"/>
    <col min="27" max="27" width="7.26953125" hidden="1" customWidth="1"/>
    <col min="28" max="28" width="3.7265625" customWidth="1"/>
    <col min="29" max="29" width="4.453125" customWidth="1"/>
    <col min="30" max="30" width="5.08984375" customWidth="1"/>
    <col min="31" max="31" width="7.7265625" customWidth="1"/>
  </cols>
  <sheetData>
    <row r="3" spans="1:31" ht="14.5">
      <c r="AB3" s="2"/>
    </row>
    <row r="4" spans="1:31" ht="14.5">
      <c r="AB4" s="2"/>
    </row>
    <row r="5" spans="1:31" ht="14.5">
      <c r="AB5" s="2"/>
    </row>
    <row r="6" spans="1:31" ht="14.5">
      <c r="AB6" s="2"/>
    </row>
    <row r="7" spans="1:31" ht="14.5">
      <c r="AB7" s="2"/>
    </row>
    <row r="8" spans="1:31" ht="14.5">
      <c r="A8" s="20"/>
      <c r="B8" s="20"/>
      <c r="C8" s="20"/>
      <c r="D8" s="31" t="s">
        <v>100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 t="s">
        <v>101</v>
      </c>
      <c r="S8" s="32"/>
      <c r="T8" s="32"/>
      <c r="U8" s="32"/>
      <c r="V8" s="32"/>
      <c r="W8" s="32"/>
      <c r="X8" s="32"/>
      <c r="Y8" s="32"/>
      <c r="Z8" s="32"/>
      <c r="AA8" s="32"/>
      <c r="AB8" s="20"/>
      <c r="AC8" s="20"/>
      <c r="AD8" s="20"/>
      <c r="AE8" s="20"/>
    </row>
    <row r="9" spans="1:31" ht="14.5">
      <c r="A9" s="20"/>
      <c r="B9" s="20"/>
      <c r="C9" s="20"/>
      <c r="D9" s="20" t="s">
        <v>102</v>
      </c>
      <c r="E9" s="20"/>
      <c r="F9" s="20"/>
      <c r="G9" s="20" t="s">
        <v>103</v>
      </c>
      <c r="H9" s="20"/>
      <c r="I9" s="20"/>
      <c r="J9" s="20" t="s">
        <v>104</v>
      </c>
      <c r="K9" s="20"/>
      <c r="L9" s="20"/>
      <c r="M9" s="20"/>
      <c r="N9" s="20"/>
      <c r="O9" s="20"/>
      <c r="P9" s="20"/>
      <c r="Q9" s="20"/>
      <c r="R9" s="20" t="s">
        <v>105</v>
      </c>
      <c r="S9" s="20"/>
      <c r="T9" s="20"/>
      <c r="U9" s="20" t="s">
        <v>106</v>
      </c>
      <c r="V9" s="20"/>
      <c r="W9" s="20"/>
      <c r="X9" s="20"/>
      <c r="Y9" s="20"/>
      <c r="Z9" s="20"/>
      <c r="AA9" s="20"/>
      <c r="AB9" s="20" t="s">
        <v>107</v>
      </c>
      <c r="AC9" s="20"/>
      <c r="AD9" s="20"/>
      <c r="AE9" s="20"/>
    </row>
    <row r="10" spans="1:31" ht="23.25" customHeight="1">
      <c r="A10" s="33" t="s">
        <v>108</v>
      </c>
      <c r="B10" s="34" t="s">
        <v>3</v>
      </c>
      <c r="C10" s="34" t="s">
        <v>5</v>
      </c>
      <c r="D10" s="35" t="s">
        <v>109</v>
      </c>
      <c r="E10" s="35" t="s">
        <v>110</v>
      </c>
      <c r="F10" s="35" t="s">
        <v>111</v>
      </c>
      <c r="G10" s="35" t="s">
        <v>109</v>
      </c>
      <c r="H10" s="35" t="s">
        <v>110</v>
      </c>
      <c r="I10" s="35" t="s">
        <v>111</v>
      </c>
      <c r="J10" s="35" t="s">
        <v>109</v>
      </c>
      <c r="K10" s="35" t="s">
        <v>110</v>
      </c>
      <c r="L10" s="35" t="s">
        <v>111</v>
      </c>
      <c r="M10" s="36" t="s">
        <v>112</v>
      </c>
      <c r="N10" s="36" t="s">
        <v>113</v>
      </c>
      <c r="O10" s="36" t="s">
        <v>114</v>
      </c>
      <c r="P10" s="36" t="s">
        <v>115</v>
      </c>
      <c r="Q10" s="36" t="s">
        <v>116</v>
      </c>
      <c r="R10" s="35" t="s">
        <v>109</v>
      </c>
      <c r="S10" s="35" t="s">
        <v>110</v>
      </c>
      <c r="T10" s="35" t="s">
        <v>111</v>
      </c>
      <c r="U10" s="35" t="s">
        <v>109</v>
      </c>
      <c r="V10" s="35" t="s">
        <v>110</v>
      </c>
      <c r="W10" s="35" t="s">
        <v>111</v>
      </c>
      <c r="X10" s="36" t="s">
        <v>113</v>
      </c>
      <c r="Y10" s="36" t="s">
        <v>114</v>
      </c>
      <c r="Z10" s="36" t="s">
        <v>115</v>
      </c>
      <c r="AA10" s="36" t="s">
        <v>116</v>
      </c>
      <c r="AB10" s="35" t="s">
        <v>109</v>
      </c>
      <c r="AC10" s="35" t="s">
        <v>110</v>
      </c>
      <c r="AD10" s="35" t="s">
        <v>111</v>
      </c>
      <c r="AE10" s="35" t="s">
        <v>117</v>
      </c>
    </row>
    <row r="11" spans="1:31" ht="12" customHeight="1">
      <c r="A11" s="6">
        <f>drivers_list!B11</f>
        <v>1</v>
      </c>
      <c r="B11" s="6" t="str">
        <f>drivers_list!C11</f>
        <v>Савченко-Шагінян Тетяна</v>
      </c>
      <c r="C11" s="6" t="str">
        <f>drivers_list!E11</f>
        <v xml:space="preserve">Єпіфанова Ганна </v>
      </c>
      <c r="D11" s="37">
        <v>13</v>
      </c>
      <c r="E11" s="37">
        <v>47</v>
      </c>
      <c r="F11" s="38">
        <v>0</v>
      </c>
      <c r="G11" s="39">
        <v>14</v>
      </c>
      <c r="H11" s="39">
        <v>30</v>
      </c>
      <c r="I11" s="40">
        <v>0</v>
      </c>
      <c r="J11" s="41">
        <f t="shared" ref="J11:J40" si="0">INT(O11/3600)</f>
        <v>0</v>
      </c>
      <c r="K11" s="41">
        <f t="shared" ref="K11:K40" si="1">INT((O11-J11*3600)/60)</f>
        <v>43</v>
      </c>
      <c r="L11" s="42">
        <f t="shared" ref="L11:L40" si="2">O11-(J11*3600+K11*60)</f>
        <v>0</v>
      </c>
      <c r="M11" s="42">
        <f t="shared" ref="M11:M40" si="3">D11*3600+E11*60+F11</f>
        <v>49620</v>
      </c>
      <c r="N11" s="42">
        <f t="shared" ref="N11:N40" si="4">G11*3600+H11*60+I11</f>
        <v>52200</v>
      </c>
      <c r="O11" s="42">
        <f t="shared" ref="O11:O40" si="5">N11-M11</f>
        <v>2580</v>
      </c>
      <c r="P11" s="42" t="str">
        <f>IF(O11&lt;time_NORMS!D11,INT((time_NORMS!D11-O11+59)/60)*time_NORMS!F11,"0,00")</f>
        <v>0,00</v>
      </c>
      <c r="Q11" s="42">
        <f>IF(O11&gt;time_NORMS!D11,INT((O11-time_NORMS!D11)/60)*time_NORMS!G11,"0,00")</f>
        <v>130</v>
      </c>
      <c r="R11" s="39">
        <v>23</v>
      </c>
      <c r="S11" s="39">
        <v>59</v>
      </c>
      <c r="T11" s="40">
        <v>0</v>
      </c>
      <c r="U11" s="41">
        <f t="shared" ref="U11:U40" si="6">INT(Y11/3600)</f>
        <v>10</v>
      </c>
      <c r="V11" s="41">
        <f t="shared" ref="V11:V40" si="7">INT((Y11-U11*3600)/60)</f>
        <v>12</v>
      </c>
      <c r="W11" s="42">
        <f t="shared" ref="W11:W40" si="8">Y11-(U11*3600+V11*60)</f>
        <v>0</v>
      </c>
      <c r="X11" s="42">
        <f t="shared" ref="X11:X40" si="9">R11*3600+S11*60+T11</f>
        <v>86340</v>
      </c>
      <c r="Y11" s="42">
        <f t="shared" ref="Y11:Y40" si="10">X11-M11</f>
        <v>36720</v>
      </c>
      <c r="Z11" s="42" t="str">
        <f>IF(Y11&lt;time_NORMS!C11,INT((time_NORMS!C11-Y11+59)/60)*time_NORMS!F11,"0,00")</f>
        <v>0,00</v>
      </c>
      <c r="AA11" s="42">
        <f>IF(Y11&gt;time_NORMS!C11,INT((Y11-time_NORMS!C11)/60)*time_NORMS!G11,"0,00")</f>
        <v>5920</v>
      </c>
      <c r="AB11" s="43">
        <f t="shared" ref="AB11:AB40" si="11">INT(AE11/3600)</f>
        <v>0</v>
      </c>
      <c r="AC11" s="43">
        <f t="shared" ref="AC11:AC40" si="12">INT((AE11-AB11*3600)/60)</f>
        <v>2</v>
      </c>
      <c r="AD11" s="42">
        <f t="shared" ref="AD11:AD40" si="13">AE11-(AB11*3600+AC11*60)</f>
        <v>10</v>
      </c>
      <c r="AE11" s="44">
        <f t="shared" ref="AE11:AE40" si="14">SUM(P11,Q11)</f>
        <v>130</v>
      </c>
    </row>
    <row r="12" spans="1:31" ht="12" customHeight="1">
      <c r="A12" s="6">
        <f>drivers_list!B12</f>
        <v>6</v>
      </c>
      <c r="B12" s="6" t="str">
        <f>drivers_list!C12</f>
        <v>Шеповалова Леся</v>
      </c>
      <c r="C12" s="6" t="str">
        <f>drivers_list!E12</f>
        <v>Панченко Ліза</v>
      </c>
      <c r="D12" s="37">
        <v>13</v>
      </c>
      <c r="E12" s="37">
        <v>59</v>
      </c>
      <c r="F12" s="38">
        <v>0</v>
      </c>
      <c r="G12" s="39">
        <v>14</v>
      </c>
      <c r="H12" s="39">
        <v>31</v>
      </c>
      <c r="I12" s="40">
        <v>0</v>
      </c>
      <c r="J12" s="41">
        <f t="shared" si="0"/>
        <v>0</v>
      </c>
      <c r="K12" s="41">
        <f t="shared" si="1"/>
        <v>32</v>
      </c>
      <c r="L12" s="42">
        <f t="shared" si="2"/>
        <v>0</v>
      </c>
      <c r="M12" s="42">
        <f t="shared" si="3"/>
        <v>50340</v>
      </c>
      <c r="N12" s="42">
        <f t="shared" si="4"/>
        <v>52260</v>
      </c>
      <c r="O12" s="42">
        <f t="shared" si="5"/>
        <v>1920</v>
      </c>
      <c r="P12" s="42" t="str">
        <f>IF(O12&lt;time_NORMS!D12,INT((time_NORMS!D12-O12+59)/60)*time_NORMS!F12,"0,00")</f>
        <v>0,00</v>
      </c>
      <c r="Q12" s="42">
        <f>IF(O12&gt;time_NORMS!D12,INT((O12-time_NORMS!D12)/60)*time_NORMS!G12,"0,00")</f>
        <v>20</v>
      </c>
      <c r="R12" s="39">
        <v>23</v>
      </c>
      <c r="S12" s="39">
        <v>59</v>
      </c>
      <c r="T12" s="40">
        <v>0</v>
      </c>
      <c r="U12" s="41">
        <f t="shared" si="6"/>
        <v>10</v>
      </c>
      <c r="V12" s="41">
        <f t="shared" si="7"/>
        <v>0</v>
      </c>
      <c r="W12" s="42">
        <f t="shared" si="8"/>
        <v>0</v>
      </c>
      <c r="X12" s="42">
        <f t="shared" si="9"/>
        <v>86340</v>
      </c>
      <c r="Y12" s="42">
        <f t="shared" si="10"/>
        <v>36000</v>
      </c>
      <c r="Z12" s="42" t="str">
        <f>IF(Y12&lt;time_NORMS!C12,INT((time_NORMS!C12-Y12+59)/60)*time_NORMS!F12,"0,00")</f>
        <v>0,00</v>
      </c>
      <c r="AA12" s="42">
        <f>IF(Y12&gt;time_NORMS!C12,INT((Y12-time_NORMS!C12)/60)*time_NORMS!G12,"0,00")</f>
        <v>5800</v>
      </c>
      <c r="AB12" s="43">
        <f t="shared" si="11"/>
        <v>0</v>
      </c>
      <c r="AC12" s="43">
        <f t="shared" si="12"/>
        <v>0</v>
      </c>
      <c r="AD12" s="42">
        <f t="shared" si="13"/>
        <v>20</v>
      </c>
      <c r="AE12" s="44">
        <f t="shared" si="14"/>
        <v>20</v>
      </c>
    </row>
    <row r="13" spans="1:31" ht="12" customHeight="1">
      <c r="A13" s="6">
        <f>drivers_list!B13</f>
        <v>7</v>
      </c>
      <c r="B13" s="6" t="str">
        <f>drivers_list!C13</f>
        <v>Мигліс Анна</v>
      </c>
      <c r="C13" s="6" t="str">
        <f>drivers_list!E13</f>
        <v xml:space="preserve">Нестеренко Анастасія </v>
      </c>
      <c r="D13" s="37">
        <v>14</v>
      </c>
      <c r="E13" s="37">
        <v>0</v>
      </c>
      <c r="F13" s="38">
        <v>0</v>
      </c>
      <c r="G13" s="39">
        <v>14</v>
      </c>
      <c r="H13" s="39">
        <v>30</v>
      </c>
      <c r="I13" s="40">
        <v>0</v>
      </c>
      <c r="J13" s="41">
        <f t="shared" si="0"/>
        <v>0</v>
      </c>
      <c r="K13" s="41">
        <f t="shared" si="1"/>
        <v>30</v>
      </c>
      <c r="L13" s="42">
        <f t="shared" si="2"/>
        <v>0</v>
      </c>
      <c r="M13" s="42">
        <f t="shared" si="3"/>
        <v>50400</v>
      </c>
      <c r="N13" s="42">
        <f t="shared" si="4"/>
        <v>52200</v>
      </c>
      <c r="O13" s="42">
        <f t="shared" si="5"/>
        <v>1800</v>
      </c>
      <c r="P13" s="42" t="str">
        <f>IF(O13&lt;time_NORMS!D13,INT((time_NORMS!D13-O13+59)/60)*time_NORMS!F13,"0,00")</f>
        <v>0,00</v>
      </c>
      <c r="Q13" s="42" t="str">
        <f>IF(O13&gt;time_NORMS!D13,INT((O13-time_NORMS!D13)/60)*time_NORMS!G13,"0,00")</f>
        <v>0,00</v>
      </c>
      <c r="R13" s="39">
        <v>23</v>
      </c>
      <c r="S13" s="39">
        <v>59</v>
      </c>
      <c r="T13" s="40">
        <v>0</v>
      </c>
      <c r="U13" s="41">
        <f t="shared" si="6"/>
        <v>9</v>
      </c>
      <c r="V13" s="41">
        <f t="shared" si="7"/>
        <v>59</v>
      </c>
      <c r="W13" s="42">
        <f t="shared" si="8"/>
        <v>0</v>
      </c>
      <c r="X13" s="42">
        <f t="shared" si="9"/>
        <v>86340</v>
      </c>
      <c r="Y13" s="42">
        <f t="shared" si="10"/>
        <v>35940</v>
      </c>
      <c r="Z13" s="42" t="str">
        <f>IF(Y13&lt;time_NORMS!C13,INT((time_NORMS!C13-Y13+59)/60)*time_NORMS!F13,"0,00")</f>
        <v>0,00</v>
      </c>
      <c r="AA13" s="42">
        <f>IF(Y13&gt;time_NORMS!C13,INT((Y13-time_NORMS!C13)/60)*time_NORMS!G13,"0,00")</f>
        <v>5790</v>
      </c>
      <c r="AB13" s="43">
        <f t="shared" si="11"/>
        <v>0</v>
      </c>
      <c r="AC13" s="43">
        <f t="shared" si="12"/>
        <v>0</v>
      </c>
      <c r="AD13" s="42">
        <f t="shared" si="13"/>
        <v>0</v>
      </c>
      <c r="AE13" s="44">
        <f t="shared" si="14"/>
        <v>0</v>
      </c>
    </row>
    <row r="14" spans="1:31" ht="12" customHeight="1">
      <c r="A14" s="6">
        <f>drivers_list!B14</f>
        <v>8</v>
      </c>
      <c r="B14" s="6" t="str">
        <f>drivers_list!C14</f>
        <v>Британ Iрина</v>
      </c>
      <c r="C14" s="6" t="str">
        <f>drivers_list!E14</f>
        <v>Павлик Iрина</v>
      </c>
      <c r="D14" s="37">
        <v>14</v>
      </c>
      <c r="E14" s="37">
        <v>20</v>
      </c>
      <c r="F14" s="38">
        <v>0</v>
      </c>
      <c r="G14" s="39">
        <v>14</v>
      </c>
      <c r="H14" s="39">
        <v>51</v>
      </c>
      <c r="I14" s="40">
        <v>0</v>
      </c>
      <c r="J14" s="41">
        <f t="shared" si="0"/>
        <v>0</v>
      </c>
      <c r="K14" s="41">
        <f t="shared" si="1"/>
        <v>31</v>
      </c>
      <c r="L14" s="42">
        <f t="shared" si="2"/>
        <v>0</v>
      </c>
      <c r="M14" s="42">
        <f t="shared" si="3"/>
        <v>51600</v>
      </c>
      <c r="N14" s="42">
        <f t="shared" si="4"/>
        <v>53460</v>
      </c>
      <c r="O14" s="42">
        <f t="shared" si="5"/>
        <v>1860</v>
      </c>
      <c r="P14" s="42" t="str">
        <f>IF(O14&lt;time_NORMS!D14,INT((time_NORMS!D14-O14+59)/60)*time_NORMS!F14,"0,00")</f>
        <v>0,00</v>
      </c>
      <c r="Q14" s="42">
        <f>IF(O14&gt;time_NORMS!D14,INT((O14-time_NORMS!D14)/60)*time_NORMS!G14,"0,00")</f>
        <v>10</v>
      </c>
      <c r="R14" s="39">
        <v>23</v>
      </c>
      <c r="S14" s="39">
        <v>59</v>
      </c>
      <c r="T14" s="40">
        <v>0</v>
      </c>
      <c r="U14" s="41">
        <f t="shared" si="6"/>
        <v>9</v>
      </c>
      <c r="V14" s="41">
        <f t="shared" si="7"/>
        <v>39</v>
      </c>
      <c r="W14" s="42">
        <f t="shared" si="8"/>
        <v>0</v>
      </c>
      <c r="X14" s="42">
        <f t="shared" si="9"/>
        <v>86340</v>
      </c>
      <c r="Y14" s="42">
        <f t="shared" si="10"/>
        <v>34740</v>
      </c>
      <c r="Z14" s="42" t="str">
        <f>IF(Y14&lt;time_NORMS!C14,INT((time_NORMS!C14-Y14+59)/60)*time_NORMS!F14,"0,00")</f>
        <v>0,00</v>
      </c>
      <c r="AA14" s="42">
        <f>IF(Y14&gt;time_NORMS!C14,INT((Y14-time_NORMS!C14)/60)*time_NORMS!G14,"0,00")</f>
        <v>5590</v>
      </c>
      <c r="AB14" s="43">
        <f t="shared" si="11"/>
        <v>0</v>
      </c>
      <c r="AC14" s="43">
        <f t="shared" si="12"/>
        <v>0</v>
      </c>
      <c r="AD14" s="42">
        <f t="shared" si="13"/>
        <v>10</v>
      </c>
      <c r="AE14" s="44">
        <f t="shared" si="14"/>
        <v>10</v>
      </c>
    </row>
    <row r="15" spans="1:31" ht="12" customHeight="1">
      <c r="A15" s="6">
        <f>drivers_list!B15</f>
        <v>11</v>
      </c>
      <c r="B15" s="6" t="str">
        <f>drivers_list!C15</f>
        <v>Ларіон Олеся</v>
      </c>
      <c r="C15" s="6" t="str">
        <f>drivers_list!E15</f>
        <v>Резанко Ольга</v>
      </c>
      <c r="D15" s="37">
        <v>13</v>
      </c>
      <c r="E15" s="37">
        <v>58</v>
      </c>
      <c r="F15" s="38">
        <v>0</v>
      </c>
      <c r="G15" s="39">
        <v>14</v>
      </c>
      <c r="H15" s="39">
        <v>28</v>
      </c>
      <c r="I15" s="40">
        <v>0</v>
      </c>
      <c r="J15" s="41">
        <f t="shared" si="0"/>
        <v>0</v>
      </c>
      <c r="K15" s="41">
        <f t="shared" si="1"/>
        <v>30</v>
      </c>
      <c r="L15" s="42">
        <f t="shared" si="2"/>
        <v>0</v>
      </c>
      <c r="M15" s="42">
        <f t="shared" si="3"/>
        <v>50280</v>
      </c>
      <c r="N15" s="42">
        <f t="shared" si="4"/>
        <v>52080</v>
      </c>
      <c r="O15" s="42">
        <f t="shared" si="5"/>
        <v>1800</v>
      </c>
      <c r="P15" s="42" t="str">
        <f>IF(O15&lt;time_NORMS!D15,INT((time_NORMS!D15-O15+59)/60)*time_NORMS!F15,"0,00")</f>
        <v>0,00</v>
      </c>
      <c r="Q15" s="42" t="str">
        <f>IF(O15&gt;time_NORMS!D15,INT((O15-time_NORMS!D15)/60)*time_NORMS!G15,"0,00")</f>
        <v>0,00</v>
      </c>
      <c r="R15" s="39">
        <v>23</v>
      </c>
      <c r="S15" s="39">
        <v>59</v>
      </c>
      <c r="T15" s="40">
        <v>0</v>
      </c>
      <c r="U15" s="41">
        <f t="shared" si="6"/>
        <v>10</v>
      </c>
      <c r="V15" s="41">
        <f t="shared" si="7"/>
        <v>1</v>
      </c>
      <c r="W15" s="42">
        <f t="shared" si="8"/>
        <v>0</v>
      </c>
      <c r="X15" s="42">
        <f t="shared" si="9"/>
        <v>86340</v>
      </c>
      <c r="Y15" s="42">
        <f t="shared" si="10"/>
        <v>36060</v>
      </c>
      <c r="Z15" s="42" t="str">
        <f>IF(Y15&lt;time_NORMS!C15,INT((time_NORMS!C15-Y15+59)/60)*time_NORMS!F15,"0,00")</f>
        <v>0,00</v>
      </c>
      <c r="AA15" s="42">
        <f>IF(Y15&gt;time_NORMS!C15,INT((Y15-time_NORMS!C15)/60)*time_NORMS!G15,"0,00")</f>
        <v>5810</v>
      </c>
      <c r="AB15" s="43">
        <f t="shared" si="11"/>
        <v>0</v>
      </c>
      <c r="AC15" s="43">
        <f t="shared" si="12"/>
        <v>0</v>
      </c>
      <c r="AD15" s="42">
        <f t="shared" si="13"/>
        <v>0</v>
      </c>
      <c r="AE15" s="44">
        <f t="shared" si="14"/>
        <v>0</v>
      </c>
    </row>
    <row r="16" spans="1:31" ht="12" customHeight="1">
      <c r="A16" s="6">
        <f>drivers_list!B16</f>
        <v>12</v>
      </c>
      <c r="B16" s="6" t="str">
        <f>drivers_list!C16</f>
        <v>Терехова Валерія</v>
      </c>
      <c r="C16" s="6" t="str">
        <f>drivers_list!E16</f>
        <v>Дар'я Дехтяренко</v>
      </c>
      <c r="D16" s="37">
        <v>15</v>
      </c>
      <c r="E16" s="37">
        <v>0</v>
      </c>
      <c r="F16" s="38">
        <v>0</v>
      </c>
      <c r="G16" s="39">
        <v>16</v>
      </c>
      <c r="H16" s="39">
        <v>43</v>
      </c>
      <c r="I16" s="40">
        <v>0</v>
      </c>
      <c r="J16" s="41">
        <f t="shared" si="0"/>
        <v>1</v>
      </c>
      <c r="K16" s="41">
        <f t="shared" si="1"/>
        <v>43</v>
      </c>
      <c r="L16" s="42">
        <f t="shared" si="2"/>
        <v>0</v>
      </c>
      <c r="M16" s="42">
        <f t="shared" si="3"/>
        <v>54000</v>
      </c>
      <c r="N16" s="42">
        <f t="shared" si="4"/>
        <v>60180</v>
      </c>
      <c r="O16" s="42">
        <f t="shared" si="5"/>
        <v>6180</v>
      </c>
      <c r="P16" s="42" t="str">
        <f>IF(O16&lt;time_NORMS!D16,INT((time_NORMS!D16-O16+59)/60)*time_NORMS!F16,"0,00")</f>
        <v>0,00</v>
      </c>
      <c r="Q16" s="42">
        <f>IF(O16&gt;time_NORMS!D16,INT((O16-time_NORMS!D16)/60)*time_NORMS!G16,"0,00")</f>
        <v>730</v>
      </c>
      <c r="R16" s="39">
        <v>23</v>
      </c>
      <c r="S16" s="39">
        <v>59</v>
      </c>
      <c r="T16" s="40">
        <v>0</v>
      </c>
      <c r="U16" s="41">
        <f t="shared" si="6"/>
        <v>8</v>
      </c>
      <c r="V16" s="41">
        <f t="shared" si="7"/>
        <v>59</v>
      </c>
      <c r="W16" s="42">
        <f t="shared" si="8"/>
        <v>0</v>
      </c>
      <c r="X16" s="42">
        <f t="shared" si="9"/>
        <v>86340</v>
      </c>
      <c r="Y16" s="42">
        <f t="shared" si="10"/>
        <v>32340</v>
      </c>
      <c r="Z16" s="42" t="str">
        <f>IF(Y16&lt;time_NORMS!C16,INT((time_NORMS!C16-Y16+59)/60)*time_NORMS!F16,"0,00")</f>
        <v>0,00</v>
      </c>
      <c r="AA16" s="42">
        <f>IF(Y16&gt;time_NORMS!C16,INT((Y16-time_NORMS!C16)/60)*time_NORMS!G16,"0,00")</f>
        <v>5190</v>
      </c>
      <c r="AB16" s="43">
        <f t="shared" si="11"/>
        <v>0</v>
      </c>
      <c r="AC16" s="43">
        <f t="shared" si="12"/>
        <v>12</v>
      </c>
      <c r="AD16" s="42">
        <f t="shared" si="13"/>
        <v>10</v>
      </c>
      <c r="AE16" s="44">
        <f t="shared" si="14"/>
        <v>730</v>
      </c>
    </row>
    <row r="17" spans="1:31" ht="12" customHeight="1">
      <c r="A17" s="6">
        <f>drivers_list!B17</f>
        <v>14</v>
      </c>
      <c r="B17" s="6" t="str">
        <f>drivers_list!C17</f>
        <v>Слесаренко Ніна</v>
      </c>
      <c r="C17" s="6" t="str">
        <f>drivers_list!E17</f>
        <v>Басіна Ірина</v>
      </c>
      <c r="D17" s="37">
        <v>14</v>
      </c>
      <c r="E17" s="37">
        <v>10</v>
      </c>
      <c r="F17" s="38">
        <v>0</v>
      </c>
      <c r="G17" s="39">
        <v>14</v>
      </c>
      <c r="H17" s="39">
        <v>58</v>
      </c>
      <c r="I17" s="40">
        <v>0</v>
      </c>
      <c r="J17" s="41">
        <f t="shared" si="0"/>
        <v>0</v>
      </c>
      <c r="K17" s="41">
        <f t="shared" si="1"/>
        <v>48</v>
      </c>
      <c r="L17" s="42">
        <f t="shared" si="2"/>
        <v>0</v>
      </c>
      <c r="M17" s="42">
        <f t="shared" si="3"/>
        <v>51000</v>
      </c>
      <c r="N17" s="42">
        <f t="shared" si="4"/>
        <v>53880</v>
      </c>
      <c r="O17" s="42">
        <f t="shared" si="5"/>
        <v>2880</v>
      </c>
      <c r="P17" s="42" t="str">
        <f>IF(O17&lt;time_NORMS!D17,INT((time_NORMS!D17-O17+59)/60)*time_NORMS!F17,"0,00")</f>
        <v>0,00</v>
      </c>
      <c r="Q17" s="42">
        <f>IF(O17&gt;time_NORMS!D17,INT((O17-time_NORMS!D17)/60)*time_NORMS!G17,"0,00")</f>
        <v>180</v>
      </c>
      <c r="R17" s="39">
        <v>23</v>
      </c>
      <c r="S17" s="39">
        <v>59</v>
      </c>
      <c r="T17" s="40">
        <v>0</v>
      </c>
      <c r="U17" s="41">
        <f t="shared" si="6"/>
        <v>9</v>
      </c>
      <c r="V17" s="41">
        <f t="shared" si="7"/>
        <v>49</v>
      </c>
      <c r="W17" s="42">
        <f t="shared" si="8"/>
        <v>0</v>
      </c>
      <c r="X17" s="42">
        <f t="shared" si="9"/>
        <v>86340</v>
      </c>
      <c r="Y17" s="42">
        <f t="shared" si="10"/>
        <v>35340</v>
      </c>
      <c r="Z17" s="42" t="str">
        <f>IF(Y17&lt;time_NORMS!C17,INT((time_NORMS!C17-Y17+59)/60)*time_NORMS!F17,"0,00")</f>
        <v>0,00</v>
      </c>
      <c r="AA17" s="42">
        <f>IF(Y17&gt;time_NORMS!C17,INT((Y17-time_NORMS!C17)/60)*time_NORMS!G17,"0,00")</f>
        <v>5690</v>
      </c>
      <c r="AB17" s="43">
        <f t="shared" si="11"/>
        <v>0</v>
      </c>
      <c r="AC17" s="43">
        <f t="shared" si="12"/>
        <v>3</v>
      </c>
      <c r="AD17" s="42">
        <f t="shared" si="13"/>
        <v>0</v>
      </c>
      <c r="AE17" s="44">
        <f t="shared" si="14"/>
        <v>180</v>
      </c>
    </row>
    <row r="18" spans="1:31" ht="12" customHeight="1">
      <c r="A18" s="6">
        <f>drivers_list!B18</f>
        <v>15</v>
      </c>
      <c r="B18" s="6" t="str">
        <f>drivers_list!C18</f>
        <v>Шульга Ганна</v>
      </c>
      <c r="C18" s="6" t="str">
        <f>drivers_list!E18</f>
        <v>Івершень Тетяна</v>
      </c>
      <c r="D18" s="37">
        <v>14</v>
      </c>
      <c r="E18" s="37">
        <v>7</v>
      </c>
      <c r="F18" s="38">
        <v>0</v>
      </c>
      <c r="G18" s="39">
        <v>14</v>
      </c>
      <c r="H18" s="39">
        <v>37</v>
      </c>
      <c r="I18" s="40">
        <v>0</v>
      </c>
      <c r="J18" s="41">
        <f t="shared" si="0"/>
        <v>0</v>
      </c>
      <c r="K18" s="41">
        <f t="shared" si="1"/>
        <v>30</v>
      </c>
      <c r="L18" s="42">
        <f t="shared" si="2"/>
        <v>0</v>
      </c>
      <c r="M18" s="42">
        <f t="shared" si="3"/>
        <v>50820</v>
      </c>
      <c r="N18" s="42">
        <f t="shared" si="4"/>
        <v>52620</v>
      </c>
      <c r="O18" s="42">
        <f t="shared" si="5"/>
        <v>1800</v>
      </c>
      <c r="P18" s="42" t="str">
        <f>IF(O18&lt;time_NORMS!D18,INT((time_NORMS!D18-O18+59)/60)*time_NORMS!F18,"0,00")</f>
        <v>0,00</v>
      </c>
      <c r="Q18" s="42" t="str">
        <f>IF(O18&gt;time_NORMS!D18,INT((O18-time_NORMS!D18)/60)*time_NORMS!G18,"0,00")</f>
        <v>0,00</v>
      </c>
      <c r="R18" s="39">
        <v>23</v>
      </c>
      <c r="S18" s="39">
        <v>59</v>
      </c>
      <c r="T18" s="40">
        <v>0</v>
      </c>
      <c r="U18" s="41">
        <f t="shared" si="6"/>
        <v>9</v>
      </c>
      <c r="V18" s="41">
        <f t="shared" si="7"/>
        <v>52</v>
      </c>
      <c r="W18" s="42">
        <f t="shared" si="8"/>
        <v>0</v>
      </c>
      <c r="X18" s="42">
        <f t="shared" si="9"/>
        <v>86340</v>
      </c>
      <c r="Y18" s="42">
        <f t="shared" si="10"/>
        <v>35520</v>
      </c>
      <c r="Z18" s="42" t="str">
        <f>IF(Y18&lt;time_NORMS!C18,INT((time_NORMS!C18-Y18+59)/60)*time_NORMS!F18,"0,00")</f>
        <v>0,00</v>
      </c>
      <c r="AA18" s="42">
        <f>IF(Y18&gt;time_NORMS!C18,INT((Y18-time_NORMS!C18)/60)*time_NORMS!G18,"0,00")</f>
        <v>5720</v>
      </c>
      <c r="AB18" s="43">
        <f t="shared" si="11"/>
        <v>0</v>
      </c>
      <c r="AC18" s="43">
        <f t="shared" si="12"/>
        <v>0</v>
      </c>
      <c r="AD18" s="42">
        <f t="shared" si="13"/>
        <v>0</v>
      </c>
      <c r="AE18" s="44">
        <f t="shared" si="14"/>
        <v>0</v>
      </c>
    </row>
    <row r="19" spans="1:31" ht="12" customHeight="1">
      <c r="A19" s="6">
        <f>drivers_list!B19</f>
        <v>17</v>
      </c>
      <c r="B19" s="6" t="str">
        <f>drivers_list!C19</f>
        <v>Федіна Наталія</v>
      </c>
      <c r="C19" s="6" t="str">
        <f>drivers_list!E19</f>
        <v>Когут  Анна</v>
      </c>
      <c r="D19" s="37">
        <v>15</v>
      </c>
      <c r="E19" s="37">
        <v>30</v>
      </c>
      <c r="F19" s="38">
        <v>0</v>
      </c>
      <c r="G19" s="39">
        <v>16</v>
      </c>
      <c r="H19" s="39">
        <v>32</v>
      </c>
      <c r="I19" s="40">
        <v>0</v>
      </c>
      <c r="J19" s="41">
        <f t="shared" si="0"/>
        <v>1</v>
      </c>
      <c r="K19" s="41">
        <f t="shared" si="1"/>
        <v>2</v>
      </c>
      <c r="L19" s="42">
        <f t="shared" si="2"/>
        <v>0</v>
      </c>
      <c r="M19" s="42">
        <f t="shared" si="3"/>
        <v>55800</v>
      </c>
      <c r="N19" s="42">
        <f t="shared" si="4"/>
        <v>59520</v>
      </c>
      <c r="O19" s="42">
        <f t="shared" si="5"/>
        <v>3720</v>
      </c>
      <c r="P19" s="42" t="str">
        <f>IF(O19&lt;time_NORMS!D19,INT((time_NORMS!D19-O19+59)/60)*time_NORMS!F19,"0,00")</f>
        <v>0,00</v>
      </c>
      <c r="Q19" s="42">
        <f>IF(O19&gt;time_NORMS!D19,INT((O19-time_NORMS!D19)/60)*time_NORMS!G19,"0,00")</f>
        <v>320</v>
      </c>
      <c r="R19" s="39">
        <v>23</v>
      </c>
      <c r="S19" s="39">
        <v>59</v>
      </c>
      <c r="T19" s="40">
        <v>0</v>
      </c>
      <c r="U19" s="41">
        <f t="shared" si="6"/>
        <v>8</v>
      </c>
      <c r="V19" s="41">
        <f t="shared" si="7"/>
        <v>29</v>
      </c>
      <c r="W19" s="42">
        <f t="shared" si="8"/>
        <v>0</v>
      </c>
      <c r="X19" s="42">
        <f t="shared" si="9"/>
        <v>86340</v>
      </c>
      <c r="Y19" s="42">
        <f t="shared" si="10"/>
        <v>30540</v>
      </c>
      <c r="Z19" s="42" t="str">
        <f>IF(Y19&lt;time_NORMS!C19,INT((time_NORMS!C19-Y19+59)/60)*time_NORMS!F19,"0,00")</f>
        <v>0,00</v>
      </c>
      <c r="AA19" s="42">
        <f>IF(Y19&gt;time_NORMS!C19,INT((Y19-time_NORMS!C19)/60)*time_NORMS!G19,"0,00")</f>
        <v>4890</v>
      </c>
      <c r="AB19" s="43">
        <f t="shared" si="11"/>
        <v>0</v>
      </c>
      <c r="AC19" s="43">
        <f t="shared" si="12"/>
        <v>5</v>
      </c>
      <c r="AD19" s="42">
        <f t="shared" si="13"/>
        <v>20</v>
      </c>
      <c r="AE19" s="44">
        <f t="shared" si="14"/>
        <v>320</v>
      </c>
    </row>
    <row r="20" spans="1:31" ht="12" customHeight="1">
      <c r="A20" s="6">
        <f>drivers_list!B20</f>
        <v>19</v>
      </c>
      <c r="B20" s="6" t="str">
        <f>drivers_list!C20</f>
        <v>Кускова Крістіна</v>
      </c>
      <c r="C20" s="6" t="str">
        <f>drivers_list!E20</f>
        <v xml:space="preserve">Таня Фортуна </v>
      </c>
      <c r="D20" s="37">
        <v>14</v>
      </c>
      <c r="E20" s="37">
        <v>38</v>
      </c>
      <c r="F20" s="38">
        <v>0</v>
      </c>
      <c r="G20" s="39">
        <v>15</v>
      </c>
      <c r="H20" s="39">
        <v>8</v>
      </c>
      <c r="I20" s="40">
        <v>0</v>
      </c>
      <c r="J20" s="41">
        <f t="shared" si="0"/>
        <v>0</v>
      </c>
      <c r="K20" s="41">
        <f t="shared" si="1"/>
        <v>30</v>
      </c>
      <c r="L20" s="42">
        <f t="shared" si="2"/>
        <v>0</v>
      </c>
      <c r="M20" s="42">
        <f t="shared" si="3"/>
        <v>52680</v>
      </c>
      <c r="N20" s="42">
        <f t="shared" si="4"/>
        <v>54480</v>
      </c>
      <c r="O20" s="42">
        <f t="shared" si="5"/>
        <v>1800</v>
      </c>
      <c r="P20" s="42" t="str">
        <f>IF(O20&lt;time_NORMS!D20,INT((time_NORMS!D20-O20+59)/60)*time_NORMS!F20,"0,00")</f>
        <v>0,00</v>
      </c>
      <c r="Q20" s="42" t="str">
        <f>IF(O20&gt;time_NORMS!D20,INT((O20-time_NORMS!D20)/60)*time_NORMS!G20,"0,00")</f>
        <v>0,00</v>
      </c>
      <c r="R20" s="39">
        <v>23</v>
      </c>
      <c r="S20" s="39">
        <v>59</v>
      </c>
      <c r="T20" s="40">
        <v>0</v>
      </c>
      <c r="U20" s="41">
        <f t="shared" si="6"/>
        <v>9</v>
      </c>
      <c r="V20" s="41">
        <f t="shared" si="7"/>
        <v>21</v>
      </c>
      <c r="W20" s="42">
        <f t="shared" si="8"/>
        <v>0</v>
      </c>
      <c r="X20" s="42">
        <f t="shared" si="9"/>
        <v>86340</v>
      </c>
      <c r="Y20" s="42">
        <f t="shared" si="10"/>
        <v>33660</v>
      </c>
      <c r="Z20" s="42" t="str">
        <f>IF(Y20&lt;time_NORMS!C20,INT((time_NORMS!C20-Y20+59)/60)*time_NORMS!F20,"0,00")</f>
        <v>0,00</v>
      </c>
      <c r="AA20" s="42">
        <f>IF(Y20&gt;time_NORMS!C20,INT((Y20-time_NORMS!C20)/60)*time_NORMS!G20,"0,00")</f>
        <v>5410</v>
      </c>
      <c r="AB20" s="43">
        <f t="shared" si="11"/>
        <v>0</v>
      </c>
      <c r="AC20" s="43">
        <f t="shared" si="12"/>
        <v>0</v>
      </c>
      <c r="AD20" s="42">
        <f t="shared" si="13"/>
        <v>0</v>
      </c>
      <c r="AE20" s="44">
        <f t="shared" si="14"/>
        <v>0</v>
      </c>
    </row>
    <row r="21" spans="1:31" ht="12" customHeight="1">
      <c r="A21" s="6">
        <f>drivers_list!B21</f>
        <v>20</v>
      </c>
      <c r="B21" s="6" t="str">
        <f>drivers_list!C21</f>
        <v>Ковальчук Юлія</v>
      </c>
      <c r="C21" s="6" t="str">
        <f>drivers_list!E21</f>
        <v>Ільїна Дар'я</v>
      </c>
      <c r="D21" s="45">
        <v>15</v>
      </c>
      <c r="E21" s="45">
        <v>5</v>
      </c>
      <c r="F21" s="38">
        <v>0</v>
      </c>
      <c r="G21" s="39">
        <v>15</v>
      </c>
      <c r="H21" s="39">
        <v>23</v>
      </c>
      <c r="I21" s="40">
        <v>0</v>
      </c>
      <c r="J21" s="41">
        <f t="shared" si="0"/>
        <v>0</v>
      </c>
      <c r="K21" s="41">
        <f t="shared" si="1"/>
        <v>18</v>
      </c>
      <c r="L21" s="42">
        <f t="shared" si="2"/>
        <v>0</v>
      </c>
      <c r="M21" s="42">
        <f t="shared" si="3"/>
        <v>54300</v>
      </c>
      <c r="N21" s="42">
        <f t="shared" si="4"/>
        <v>55380</v>
      </c>
      <c r="O21" s="42">
        <f t="shared" si="5"/>
        <v>1080</v>
      </c>
      <c r="P21" s="42">
        <f>IF(O21&lt;time_NORMS!D21,INT((time_NORMS!D21-O21+59)/60)*time_NORMS!F21,"0,00")</f>
        <v>240</v>
      </c>
      <c r="Q21" s="42" t="str">
        <f>IF(O21&gt;time_NORMS!D21,INT((O21-time_NORMS!D21)/60)*time_NORMS!G21,"0,00")</f>
        <v>0,00</v>
      </c>
      <c r="R21" s="39">
        <v>23</v>
      </c>
      <c r="S21" s="39">
        <v>59</v>
      </c>
      <c r="T21" s="40">
        <v>0</v>
      </c>
      <c r="U21" s="41">
        <f t="shared" si="6"/>
        <v>8</v>
      </c>
      <c r="V21" s="41">
        <f t="shared" si="7"/>
        <v>54</v>
      </c>
      <c r="W21" s="42">
        <f t="shared" si="8"/>
        <v>0</v>
      </c>
      <c r="X21" s="42">
        <f t="shared" si="9"/>
        <v>86340</v>
      </c>
      <c r="Y21" s="42">
        <f t="shared" si="10"/>
        <v>32040</v>
      </c>
      <c r="Z21" s="42" t="str">
        <f>IF(Y21&lt;time_NORMS!C21,INT((time_NORMS!C21-Y21+59)/60)*time_NORMS!F21,"0,00")</f>
        <v>0,00</v>
      </c>
      <c r="AA21" s="42">
        <f>IF(Y21&gt;time_NORMS!C21,INT((Y21-time_NORMS!C21)/60)*time_NORMS!G21,"0,00")</f>
        <v>5140</v>
      </c>
      <c r="AB21" s="43">
        <f t="shared" si="11"/>
        <v>0</v>
      </c>
      <c r="AC21" s="43">
        <f t="shared" si="12"/>
        <v>4</v>
      </c>
      <c r="AD21" s="42">
        <f t="shared" si="13"/>
        <v>0</v>
      </c>
      <c r="AE21" s="44">
        <f t="shared" si="14"/>
        <v>240</v>
      </c>
    </row>
    <row r="22" spans="1:31" ht="12" customHeight="1">
      <c r="A22" s="6">
        <f>drivers_list!B22</f>
        <v>21</v>
      </c>
      <c r="B22" s="6" t="str">
        <f>drivers_list!C22</f>
        <v>Головач Олександра</v>
      </c>
      <c r="C22" s="6" t="str">
        <f>drivers_list!E22</f>
        <v>Соболевская Светлана</v>
      </c>
      <c r="D22" s="37">
        <v>14</v>
      </c>
      <c r="E22" s="37">
        <v>42</v>
      </c>
      <c r="F22" s="38">
        <v>0</v>
      </c>
      <c r="G22" s="39">
        <v>15</v>
      </c>
      <c r="H22" s="39">
        <v>34</v>
      </c>
      <c r="I22" s="40">
        <v>0</v>
      </c>
      <c r="J22" s="41">
        <f t="shared" si="0"/>
        <v>0</v>
      </c>
      <c r="K22" s="41">
        <f t="shared" si="1"/>
        <v>52</v>
      </c>
      <c r="L22" s="42">
        <f t="shared" si="2"/>
        <v>0</v>
      </c>
      <c r="M22" s="42">
        <f t="shared" si="3"/>
        <v>52920</v>
      </c>
      <c r="N22" s="42">
        <f t="shared" si="4"/>
        <v>56040</v>
      </c>
      <c r="O22" s="42">
        <f t="shared" si="5"/>
        <v>3120</v>
      </c>
      <c r="P22" s="42" t="str">
        <f>IF(O22&lt;time_NORMS!D22,INT((time_NORMS!D22-O22+59)/60)*time_NORMS!F22,"0,00")</f>
        <v>0,00</v>
      </c>
      <c r="Q22" s="42">
        <f>IF(O22&gt;time_NORMS!D22,INT((O22-time_NORMS!D22)/60)*time_NORMS!G22,"0,00")</f>
        <v>220</v>
      </c>
      <c r="R22" s="39">
        <v>23</v>
      </c>
      <c r="S22" s="39">
        <v>59</v>
      </c>
      <c r="T22" s="40">
        <v>0</v>
      </c>
      <c r="U22" s="41">
        <f t="shared" si="6"/>
        <v>9</v>
      </c>
      <c r="V22" s="41">
        <f t="shared" si="7"/>
        <v>17</v>
      </c>
      <c r="W22" s="42">
        <f t="shared" si="8"/>
        <v>0</v>
      </c>
      <c r="X22" s="42">
        <f t="shared" si="9"/>
        <v>86340</v>
      </c>
      <c r="Y22" s="42">
        <f t="shared" si="10"/>
        <v>33420</v>
      </c>
      <c r="Z22" s="42" t="str">
        <f>IF(Y22&lt;time_NORMS!C22,INT((time_NORMS!C22-Y22+59)/60)*time_NORMS!F22,"0,00")</f>
        <v>0,00</v>
      </c>
      <c r="AA22" s="42">
        <f>IF(Y22&gt;time_NORMS!C22,INT((Y22-time_NORMS!C22)/60)*time_NORMS!G22,"0,00")</f>
        <v>5370</v>
      </c>
      <c r="AB22" s="43">
        <f t="shared" si="11"/>
        <v>0</v>
      </c>
      <c r="AC22" s="43">
        <f t="shared" si="12"/>
        <v>3</v>
      </c>
      <c r="AD22" s="42">
        <f t="shared" si="13"/>
        <v>40</v>
      </c>
      <c r="AE22" s="44">
        <f t="shared" si="14"/>
        <v>220</v>
      </c>
    </row>
    <row r="23" spans="1:31" ht="12" customHeight="1">
      <c r="A23" s="6">
        <f>drivers_list!B23</f>
        <v>23</v>
      </c>
      <c r="B23" s="6" t="str">
        <f>drivers_list!C23</f>
        <v>Гриценко Юлія</v>
      </c>
      <c r="C23" s="6" t="str">
        <f>drivers_list!E23</f>
        <v xml:space="preserve">Кравець Яна </v>
      </c>
      <c r="D23" s="37">
        <v>14</v>
      </c>
      <c r="E23" s="37">
        <v>41</v>
      </c>
      <c r="F23" s="38">
        <v>0</v>
      </c>
      <c r="G23" s="39">
        <v>15</v>
      </c>
      <c r="H23" s="39">
        <v>26</v>
      </c>
      <c r="I23" s="40">
        <v>0</v>
      </c>
      <c r="J23" s="41">
        <f t="shared" si="0"/>
        <v>0</v>
      </c>
      <c r="K23" s="41">
        <f t="shared" si="1"/>
        <v>45</v>
      </c>
      <c r="L23" s="42">
        <f t="shared" si="2"/>
        <v>0</v>
      </c>
      <c r="M23" s="42">
        <f t="shared" si="3"/>
        <v>52860</v>
      </c>
      <c r="N23" s="42">
        <f t="shared" si="4"/>
        <v>55560</v>
      </c>
      <c r="O23" s="42">
        <f t="shared" si="5"/>
        <v>2700</v>
      </c>
      <c r="P23" s="42" t="str">
        <f>IF(O23&lt;time_NORMS!D23,INT((time_NORMS!D23-O23+59)/60)*time_NORMS!F23,"0,00")</f>
        <v>0,00</v>
      </c>
      <c r="Q23" s="42">
        <f>IF(O23&gt;time_NORMS!D23,INT((O23-time_NORMS!D23)/60)*time_NORMS!G23,"0,00")</f>
        <v>150</v>
      </c>
      <c r="R23" s="39">
        <v>23</v>
      </c>
      <c r="S23" s="39">
        <v>59</v>
      </c>
      <c r="T23" s="40">
        <v>0</v>
      </c>
      <c r="U23" s="41">
        <f t="shared" si="6"/>
        <v>9</v>
      </c>
      <c r="V23" s="41">
        <f t="shared" si="7"/>
        <v>18</v>
      </c>
      <c r="W23" s="42">
        <f t="shared" si="8"/>
        <v>0</v>
      </c>
      <c r="X23" s="42">
        <f t="shared" si="9"/>
        <v>86340</v>
      </c>
      <c r="Y23" s="42">
        <f t="shared" si="10"/>
        <v>33480</v>
      </c>
      <c r="Z23" s="42" t="str">
        <f>IF(Y23&lt;time_NORMS!C23,INT((time_NORMS!C23-Y23+59)/60)*time_NORMS!F23,"0,00")</f>
        <v>0,00</v>
      </c>
      <c r="AA23" s="42">
        <f>IF(Y23&gt;time_NORMS!C23,INT((Y23-time_NORMS!C23)/60)*time_NORMS!G23,"0,00")</f>
        <v>5380</v>
      </c>
      <c r="AB23" s="43">
        <f t="shared" si="11"/>
        <v>0</v>
      </c>
      <c r="AC23" s="43">
        <f t="shared" si="12"/>
        <v>2</v>
      </c>
      <c r="AD23" s="42">
        <f t="shared" si="13"/>
        <v>30</v>
      </c>
      <c r="AE23" s="44">
        <f t="shared" si="14"/>
        <v>150</v>
      </c>
    </row>
    <row r="24" spans="1:31" ht="12" customHeight="1">
      <c r="A24" s="6">
        <f>drivers_list!B24</f>
        <v>24</v>
      </c>
      <c r="B24" s="6" t="str">
        <f>drivers_list!C24</f>
        <v>Кібалко Ірина</v>
      </c>
      <c r="C24" s="6" t="str">
        <f>drivers_list!E24</f>
        <v>Павлюк Ксенія</v>
      </c>
      <c r="D24" s="37">
        <v>14</v>
      </c>
      <c r="E24" s="37">
        <v>41</v>
      </c>
      <c r="F24" s="38">
        <v>0</v>
      </c>
      <c r="G24" s="39">
        <v>15</v>
      </c>
      <c r="H24" s="39">
        <v>32</v>
      </c>
      <c r="I24" s="40">
        <v>0</v>
      </c>
      <c r="J24" s="41">
        <f t="shared" si="0"/>
        <v>0</v>
      </c>
      <c r="K24" s="41">
        <f t="shared" si="1"/>
        <v>51</v>
      </c>
      <c r="L24" s="42">
        <f t="shared" si="2"/>
        <v>0</v>
      </c>
      <c r="M24" s="42">
        <f t="shared" si="3"/>
        <v>52860</v>
      </c>
      <c r="N24" s="42">
        <f t="shared" si="4"/>
        <v>55920</v>
      </c>
      <c r="O24" s="42">
        <f t="shared" si="5"/>
        <v>3060</v>
      </c>
      <c r="P24" s="42" t="str">
        <f>IF(O24&lt;time_NORMS!D24,INT((time_NORMS!D24-O24+59)/60)*time_NORMS!F24,"0,00")</f>
        <v>0,00</v>
      </c>
      <c r="Q24" s="42">
        <f>IF(O24&gt;time_NORMS!D24,INT((O24-time_NORMS!D24)/60)*time_NORMS!G24,"0,00")</f>
        <v>210</v>
      </c>
      <c r="R24" s="39">
        <v>23</v>
      </c>
      <c r="S24" s="39">
        <v>59</v>
      </c>
      <c r="T24" s="40">
        <v>0</v>
      </c>
      <c r="U24" s="41">
        <f t="shared" si="6"/>
        <v>9</v>
      </c>
      <c r="V24" s="41">
        <f t="shared" si="7"/>
        <v>18</v>
      </c>
      <c r="W24" s="42">
        <f t="shared" si="8"/>
        <v>0</v>
      </c>
      <c r="X24" s="42">
        <f t="shared" si="9"/>
        <v>86340</v>
      </c>
      <c r="Y24" s="42">
        <f t="shared" si="10"/>
        <v>33480</v>
      </c>
      <c r="Z24" s="42" t="str">
        <f>IF(Y24&lt;time_NORMS!C24,INT((time_NORMS!C24-Y24+59)/60)*time_NORMS!F24,"0,00")</f>
        <v>0,00</v>
      </c>
      <c r="AA24" s="42">
        <f>IF(Y24&gt;time_NORMS!C24,INT((Y24-time_NORMS!C24)/60)*time_NORMS!G24,"0,00")</f>
        <v>5380</v>
      </c>
      <c r="AB24" s="43">
        <f t="shared" si="11"/>
        <v>0</v>
      </c>
      <c r="AC24" s="43">
        <f t="shared" si="12"/>
        <v>3</v>
      </c>
      <c r="AD24" s="42">
        <f t="shared" si="13"/>
        <v>30</v>
      </c>
      <c r="AE24" s="44">
        <f t="shared" si="14"/>
        <v>210</v>
      </c>
    </row>
    <row r="25" spans="1:31" ht="12" customHeight="1">
      <c r="A25" s="6">
        <f>drivers_list!B25</f>
        <v>26</v>
      </c>
      <c r="B25" s="6" t="str">
        <f>drivers_list!C25</f>
        <v>Адамова Анна</v>
      </c>
      <c r="C25" s="6" t="str">
        <f>drivers_list!E25</f>
        <v>Долгер Марина</v>
      </c>
      <c r="D25" s="37">
        <v>14</v>
      </c>
      <c r="E25" s="37">
        <v>40</v>
      </c>
      <c r="F25" s="38">
        <v>0</v>
      </c>
      <c r="G25" s="39">
        <v>15</v>
      </c>
      <c r="H25" s="39">
        <v>15</v>
      </c>
      <c r="I25" s="40">
        <v>0</v>
      </c>
      <c r="J25" s="41">
        <f t="shared" si="0"/>
        <v>0</v>
      </c>
      <c r="K25" s="41">
        <f t="shared" si="1"/>
        <v>35</v>
      </c>
      <c r="L25" s="42">
        <f t="shared" si="2"/>
        <v>0</v>
      </c>
      <c r="M25" s="42">
        <f t="shared" si="3"/>
        <v>52800</v>
      </c>
      <c r="N25" s="42">
        <f t="shared" si="4"/>
        <v>54900</v>
      </c>
      <c r="O25" s="42">
        <f t="shared" si="5"/>
        <v>2100</v>
      </c>
      <c r="P25" s="42" t="str">
        <f>IF(O25&lt;time_NORMS!D25,INT((time_NORMS!D25-O25+59)/60)*time_NORMS!F25,"0,00")</f>
        <v>0,00</v>
      </c>
      <c r="Q25" s="42">
        <f>IF(O25&gt;time_NORMS!D25,INT((O25-time_NORMS!D25)/60)*time_NORMS!G25,"0,00")</f>
        <v>50</v>
      </c>
      <c r="R25" s="39">
        <v>23</v>
      </c>
      <c r="S25" s="39">
        <v>59</v>
      </c>
      <c r="T25" s="40">
        <v>0</v>
      </c>
      <c r="U25" s="41">
        <f t="shared" si="6"/>
        <v>9</v>
      </c>
      <c r="V25" s="41">
        <f t="shared" si="7"/>
        <v>19</v>
      </c>
      <c r="W25" s="42">
        <f t="shared" si="8"/>
        <v>0</v>
      </c>
      <c r="X25" s="42">
        <f t="shared" si="9"/>
        <v>86340</v>
      </c>
      <c r="Y25" s="42">
        <f t="shared" si="10"/>
        <v>33540</v>
      </c>
      <c r="Z25" s="42" t="str">
        <f>IF(Y25&lt;time_NORMS!C25,INT((time_NORMS!C25-Y25+59)/60)*time_NORMS!F25,"0,00")</f>
        <v>0,00</v>
      </c>
      <c r="AA25" s="42">
        <f>IF(Y25&gt;time_NORMS!C25,INT((Y25-time_NORMS!C25)/60)*time_NORMS!G25,"0,00")</f>
        <v>5390</v>
      </c>
      <c r="AB25" s="43">
        <f t="shared" si="11"/>
        <v>0</v>
      </c>
      <c r="AC25" s="43">
        <f t="shared" si="12"/>
        <v>0</v>
      </c>
      <c r="AD25" s="42">
        <f t="shared" si="13"/>
        <v>50</v>
      </c>
      <c r="AE25" s="44">
        <f t="shared" si="14"/>
        <v>50</v>
      </c>
    </row>
    <row r="26" spans="1:31" ht="12" customHeight="1">
      <c r="A26" s="6">
        <f>drivers_list!B26</f>
        <v>27</v>
      </c>
      <c r="B26" s="6" t="str">
        <f>drivers_list!C26</f>
        <v>Міщенко Олександра</v>
      </c>
      <c r="C26" s="6" t="str">
        <f>drivers_list!E26</f>
        <v>Яценко Оксана</v>
      </c>
      <c r="D26" s="37">
        <v>14</v>
      </c>
      <c r="E26" s="37">
        <v>36</v>
      </c>
      <c r="F26" s="38">
        <v>0</v>
      </c>
      <c r="G26" s="39">
        <v>15</v>
      </c>
      <c r="H26" s="39">
        <v>1</v>
      </c>
      <c r="I26" s="40">
        <v>0</v>
      </c>
      <c r="J26" s="41">
        <f t="shared" si="0"/>
        <v>0</v>
      </c>
      <c r="K26" s="41">
        <f t="shared" si="1"/>
        <v>25</v>
      </c>
      <c r="L26" s="42">
        <f t="shared" si="2"/>
        <v>0</v>
      </c>
      <c r="M26" s="42">
        <f t="shared" si="3"/>
        <v>52560</v>
      </c>
      <c r="N26" s="42">
        <f t="shared" si="4"/>
        <v>54060</v>
      </c>
      <c r="O26" s="42">
        <f t="shared" si="5"/>
        <v>1500</v>
      </c>
      <c r="P26" s="42">
        <f>IF(O26&lt;time_NORMS!D26,INT((time_NORMS!D26-O26+59)/60)*time_NORMS!F26,"0,00")</f>
        <v>100</v>
      </c>
      <c r="Q26" s="42" t="str">
        <f>IF(O26&gt;time_NORMS!D26,INT((O26-time_NORMS!D26)/60)*time_NORMS!G26,"0,00")</f>
        <v>0,00</v>
      </c>
      <c r="R26" s="39">
        <v>23</v>
      </c>
      <c r="S26" s="39">
        <v>59</v>
      </c>
      <c r="T26" s="40">
        <v>0</v>
      </c>
      <c r="U26" s="41">
        <f t="shared" si="6"/>
        <v>9</v>
      </c>
      <c r="V26" s="41">
        <f t="shared" si="7"/>
        <v>23</v>
      </c>
      <c r="W26" s="42">
        <f t="shared" si="8"/>
        <v>0</v>
      </c>
      <c r="X26" s="42">
        <f t="shared" si="9"/>
        <v>86340</v>
      </c>
      <c r="Y26" s="42">
        <f t="shared" si="10"/>
        <v>33780</v>
      </c>
      <c r="Z26" s="42" t="str">
        <f>IF(Y26&lt;time_NORMS!C26,INT((time_NORMS!C26-Y26+59)/60)*time_NORMS!F26,"0,00")</f>
        <v>0,00</v>
      </c>
      <c r="AA26" s="42">
        <f>IF(Y26&gt;time_NORMS!C26,INT((Y26-time_NORMS!C26)/60)*time_NORMS!G26,"0,00")</f>
        <v>5430</v>
      </c>
      <c r="AB26" s="43">
        <f t="shared" si="11"/>
        <v>0</v>
      </c>
      <c r="AC26" s="43">
        <f t="shared" si="12"/>
        <v>1</v>
      </c>
      <c r="AD26" s="42">
        <f t="shared" si="13"/>
        <v>40</v>
      </c>
      <c r="AE26" s="44">
        <f t="shared" si="14"/>
        <v>100</v>
      </c>
    </row>
    <row r="27" spans="1:31" ht="12" customHeight="1">
      <c r="A27" s="6">
        <f>drivers_list!B27</f>
        <v>30</v>
      </c>
      <c r="B27" s="6" t="str">
        <f>drivers_list!C27</f>
        <v>Бортяна Любов</v>
      </c>
      <c r="C27" s="6" t="str">
        <f>drivers_list!E27</f>
        <v>Павлюк Анжеліка</v>
      </c>
      <c r="D27" s="37">
        <v>14</v>
      </c>
      <c r="E27" s="37">
        <v>53</v>
      </c>
      <c r="F27" s="38">
        <v>0</v>
      </c>
      <c r="G27" s="39">
        <v>15</v>
      </c>
      <c r="H27" s="39">
        <v>23</v>
      </c>
      <c r="I27" s="40">
        <v>0</v>
      </c>
      <c r="J27" s="41">
        <f t="shared" si="0"/>
        <v>0</v>
      </c>
      <c r="K27" s="41">
        <f t="shared" si="1"/>
        <v>30</v>
      </c>
      <c r="L27" s="42">
        <f t="shared" si="2"/>
        <v>0</v>
      </c>
      <c r="M27" s="42">
        <f t="shared" si="3"/>
        <v>53580</v>
      </c>
      <c r="N27" s="42">
        <f t="shared" si="4"/>
        <v>55380</v>
      </c>
      <c r="O27" s="42">
        <f t="shared" si="5"/>
        <v>1800</v>
      </c>
      <c r="P27" s="42" t="str">
        <f>IF(O27&lt;time_NORMS!D27,INT((time_NORMS!D27-O27+59)/60)*time_NORMS!F27,"0,00")</f>
        <v>0,00</v>
      </c>
      <c r="Q27" s="42" t="str">
        <f>IF(O27&gt;time_NORMS!D27,INT((O27-time_NORMS!D27)/60)*time_NORMS!G27,"0,00")</f>
        <v>0,00</v>
      </c>
      <c r="R27" s="39">
        <v>23</v>
      </c>
      <c r="S27" s="39">
        <v>59</v>
      </c>
      <c r="T27" s="40">
        <v>0</v>
      </c>
      <c r="U27" s="41">
        <f t="shared" si="6"/>
        <v>9</v>
      </c>
      <c r="V27" s="41">
        <f t="shared" si="7"/>
        <v>6</v>
      </c>
      <c r="W27" s="42">
        <f t="shared" si="8"/>
        <v>0</v>
      </c>
      <c r="X27" s="42">
        <f t="shared" si="9"/>
        <v>86340</v>
      </c>
      <c r="Y27" s="42">
        <f t="shared" si="10"/>
        <v>32760</v>
      </c>
      <c r="Z27" s="42" t="str">
        <f>IF(Y27&lt;time_NORMS!C27,INT((time_NORMS!C27-Y27+59)/60)*time_NORMS!F27,"0,00")</f>
        <v>0,00</v>
      </c>
      <c r="AA27" s="42">
        <f>IF(Y27&gt;time_NORMS!C27,INT((Y27-time_NORMS!C27)/60)*time_NORMS!G27,"0,00")</f>
        <v>5260</v>
      </c>
      <c r="AB27" s="43">
        <f t="shared" si="11"/>
        <v>0</v>
      </c>
      <c r="AC27" s="43">
        <f t="shared" si="12"/>
        <v>0</v>
      </c>
      <c r="AD27" s="42">
        <f t="shared" si="13"/>
        <v>0</v>
      </c>
      <c r="AE27" s="44">
        <f t="shared" si="14"/>
        <v>0</v>
      </c>
    </row>
    <row r="28" spans="1:31" ht="12" customHeight="1">
      <c r="A28" s="6">
        <f>drivers_list!B28</f>
        <v>33</v>
      </c>
      <c r="B28" s="6" t="str">
        <f>drivers_list!C28</f>
        <v xml:space="preserve">Даценко Олеся </v>
      </c>
      <c r="C28" s="6" t="str">
        <f>drivers_list!E28</f>
        <v>Марченко Світлана</v>
      </c>
      <c r="D28" s="37">
        <v>14</v>
      </c>
      <c r="E28" s="37">
        <v>59</v>
      </c>
      <c r="F28" s="38">
        <v>0</v>
      </c>
      <c r="G28" s="39">
        <v>15</v>
      </c>
      <c r="H28" s="39">
        <v>31</v>
      </c>
      <c r="I28" s="40">
        <v>0</v>
      </c>
      <c r="J28" s="41">
        <f t="shared" si="0"/>
        <v>0</v>
      </c>
      <c r="K28" s="41">
        <f t="shared" si="1"/>
        <v>32</v>
      </c>
      <c r="L28" s="42">
        <f t="shared" si="2"/>
        <v>0</v>
      </c>
      <c r="M28" s="42">
        <f t="shared" si="3"/>
        <v>53940</v>
      </c>
      <c r="N28" s="42">
        <f t="shared" si="4"/>
        <v>55860</v>
      </c>
      <c r="O28" s="42">
        <f t="shared" si="5"/>
        <v>1920</v>
      </c>
      <c r="P28" s="42" t="str">
        <f>IF(O28&lt;time_NORMS!D28,INT((time_NORMS!D28-O28+59)/60)*time_NORMS!F28,"0,00")</f>
        <v>0,00</v>
      </c>
      <c r="Q28" s="42">
        <f>IF(O28&gt;time_NORMS!D28,INT((O28-time_NORMS!D28)/60)*time_NORMS!G28,"0,00")</f>
        <v>20</v>
      </c>
      <c r="R28" s="39">
        <v>23</v>
      </c>
      <c r="S28" s="39">
        <v>59</v>
      </c>
      <c r="T28" s="40">
        <v>0</v>
      </c>
      <c r="U28" s="41">
        <f t="shared" si="6"/>
        <v>9</v>
      </c>
      <c r="V28" s="41">
        <f t="shared" si="7"/>
        <v>0</v>
      </c>
      <c r="W28" s="42">
        <f t="shared" si="8"/>
        <v>0</v>
      </c>
      <c r="X28" s="42">
        <f t="shared" si="9"/>
        <v>86340</v>
      </c>
      <c r="Y28" s="42">
        <f t="shared" si="10"/>
        <v>32400</v>
      </c>
      <c r="Z28" s="42" t="str">
        <f>IF(Y28&lt;time_NORMS!C28,INT((time_NORMS!C28-Y28+59)/60)*time_NORMS!F28,"0,00")</f>
        <v>0,00</v>
      </c>
      <c r="AA28" s="42">
        <f>IF(Y28&gt;time_NORMS!C28,INT((Y28-time_NORMS!C28)/60)*time_NORMS!G28,"0,00")</f>
        <v>5200</v>
      </c>
      <c r="AB28" s="43">
        <f t="shared" si="11"/>
        <v>0</v>
      </c>
      <c r="AC28" s="43">
        <f t="shared" si="12"/>
        <v>0</v>
      </c>
      <c r="AD28" s="42">
        <f t="shared" si="13"/>
        <v>20</v>
      </c>
      <c r="AE28" s="44">
        <f t="shared" si="14"/>
        <v>20</v>
      </c>
    </row>
    <row r="29" spans="1:31" ht="12" customHeight="1">
      <c r="A29" s="6">
        <f>drivers_list!B29</f>
        <v>35</v>
      </c>
      <c r="B29" s="6" t="str">
        <f>drivers_list!C29</f>
        <v>Пономаренко Олеся</v>
      </c>
      <c r="C29" s="6" t="str">
        <f>drivers_list!E29</f>
        <v>Ходацька Оксана</v>
      </c>
      <c r="D29" s="37">
        <v>14</v>
      </c>
      <c r="E29" s="37">
        <v>32</v>
      </c>
      <c r="F29" s="38">
        <v>0</v>
      </c>
      <c r="G29" s="39">
        <v>15</v>
      </c>
      <c r="H29" s="39">
        <v>35</v>
      </c>
      <c r="I29" s="40">
        <v>0</v>
      </c>
      <c r="J29" s="41">
        <f t="shared" si="0"/>
        <v>1</v>
      </c>
      <c r="K29" s="41">
        <f t="shared" si="1"/>
        <v>3</v>
      </c>
      <c r="L29" s="42">
        <f t="shared" si="2"/>
        <v>0</v>
      </c>
      <c r="M29" s="42">
        <f t="shared" si="3"/>
        <v>52320</v>
      </c>
      <c r="N29" s="42">
        <f t="shared" si="4"/>
        <v>56100</v>
      </c>
      <c r="O29" s="42">
        <f t="shared" si="5"/>
        <v>3780</v>
      </c>
      <c r="P29" s="42" t="str">
        <f>IF(O29&lt;time_NORMS!D29,INT((time_NORMS!D29-O29+59)/60)*time_NORMS!F29,"0,00")</f>
        <v>0,00</v>
      </c>
      <c r="Q29" s="42">
        <f>IF(O29&gt;time_NORMS!D29,INT((O29-time_NORMS!D29)/60)*time_NORMS!G29,"0,00")</f>
        <v>330</v>
      </c>
      <c r="R29" s="39">
        <v>23</v>
      </c>
      <c r="S29" s="39">
        <v>59</v>
      </c>
      <c r="T29" s="40">
        <v>0</v>
      </c>
      <c r="U29" s="41">
        <f t="shared" si="6"/>
        <v>9</v>
      </c>
      <c r="V29" s="41">
        <f t="shared" si="7"/>
        <v>27</v>
      </c>
      <c r="W29" s="42">
        <f t="shared" si="8"/>
        <v>0</v>
      </c>
      <c r="X29" s="42">
        <f t="shared" si="9"/>
        <v>86340</v>
      </c>
      <c r="Y29" s="42">
        <f t="shared" si="10"/>
        <v>34020</v>
      </c>
      <c r="Z29" s="42" t="str">
        <f>IF(Y29&lt;time_NORMS!C29,INT((time_NORMS!C29-Y29+59)/60)*time_NORMS!F29,"0,00")</f>
        <v>0,00</v>
      </c>
      <c r="AA29" s="42">
        <f>IF(Y29&gt;time_NORMS!C29,INT((Y29-time_NORMS!C29)/60)*time_NORMS!G29,"0,00")</f>
        <v>5470</v>
      </c>
      <c r="AB29" s="43">
        <f t="shared" si="11"/>
        <v>0</v>
      </c>
      <c r="AC29" s="43">
        <f t="shared" si="12"/>
        <v>5</v>
      </c>
      <c r="AD29" s="42">
        <f t="shared" si="13"/>
        <v>30</v>
      </c>
      <c r="AE29" s="44">
        <f t="shared" si="14"/>
        <v>330</v>
      </c>
    </row>
    <row r="30" spans="1:31" ht="12" customHeight="1">
      <c r="A30" s="6">
        <f>drivers_list!B30</f>
        <v>42</v>
      </c>
      <c r="B30" s="6" t="str">
        <f>drivers_list!C30</f>
        <v>Міхася</v>
      </c>
      <c r="C30" s="6" t="str">
        <f>drivers_list!E30</f>
        <v xml:space="preserve">Дмитрієва Олена </v>
      </c>
      <c r="D30" s="37">
        <v>14</v>
      </c>
      <c r="E30" s="37">
        <v>53</v>
      </c>
      <c r="F30" s="38">
        <v>0</v>
      </c>
      <c r="G30" s="39">
        <v>15</v>
      </c>
      <c r="H30" s="39">
        <v>34</v>
      </c>
      <c r="I30" s="40">
        <v>0</v>
      </c>
      <c r="J30" s="41">
        <f t="shared" si="0"/>
        <v>0</v>
      </c>
      <c r="K30" s="41">
        <f t="shared" si="1"/>
        <v>41</v>
      </c>
      <c r="L30" s="42">
        <f t="shared" si="2"/>
        <v>0</v>
      </c>
      <c r="M30" s="42">
        <f t="shared" si="3"/>
        <v>53580</v>
      </c>
      <c r="N30" s="42">
        <f t="shared" si="4"/>
        <v>56040</v>
      </c>
      <c r="O30" s="42">
        <f t="shared" si="5"/>
        <v>2460</v>
      </c>
      <c r="P30" s="42" t="str">
        <f>IF(O30&lt;time_NORMS!D30,INT((time_NORMS!D30-O30+59)/60)*time_NORMS!F30,"0,00")</f>
        <v>0,00</v>
      </c>
      <c r="Q30" s="42">
        <f>IF(O30&gt;time_NORMS!D30,INT((O30-time_NORMS!D30)/60)*time_NORMS!G30,"0,00")</f>
        <v>110</v>
      </c>
      <c r="R30" s="39">
        <v>23</v>
      </c>
      <c r="S30" s="39">
        <v>59</v>
      </c>
      <c r="T30" s="40">
        <v>0</v>
      </c>
      <c r="U30" s="41">
        <f t="shared" si="6"/>
        <v>9</v>
      </c>
      <c r="V30" s="41">
        <f t="shared" si="7"/>
        <v>6</v>
      </c>
      <c r="W30" s="42">
        <f t="shared" si="8"/>
        <v>0</v>
      </c>
      <c r="X30" s="42">
        <f t="shared" si="9"/>
        <v>86340</v>
      </c>
      <c r="Y30" s="42">
        <f t="shared" si="10"/>
        <v>32760</v>
      </c>
      <c r="Z30" s="42" t="str">
        <f>IF(Y30&lt;time_NORMS!C30,INT((time_NORMS!C30-Y30+59)/60)*time_NORMS!F30,"0,00")</f>
        <v>0,00</v>
      </c>
      <c r="AA30" s="42">
        <f>IF(Y30&gt;time_NORMS!C30,INT((Y30-time_NORMS!C30)/60)*time_NORMS!G30,"0,00")</f>
        <v>5260</v>
      </c>
      <c r="AB30" s="43">
        <f t="shared" si="11"/>
        <v>0</v>
      </c>
      <c r="AC30" s="43">
        <f t="shared" si="12"/>
        <v>1</v>
      </c>
      <c r="AD30" s="42">
        <f t="shared" si="13"/>
        <v>50</v>
      </c>
      <c r="AE30" s="44">
        <f t="shared" si="14"/>
        <v>110</v>
      </c>
    </row>
    <row r="31" spans="1:31" ht="12" customHeight="1">
      <c r="A31" s="6">
        <f>drivers_list!B31</f>
        <v>43</v>
      </c>
      <c r="B31" s="6" t="str">
        <f>drivers_list!C31</f>
        <v>Грачова Вікторія</v>
      </c>
      <c r="C31" s="6" t="str">
        <f>drivers_list!E31</f>
        <v>Барна Анна</v>
      </c>
      <c r="D31" s="37">
        <v>15</v>
      </c>
      <c r="E31" s="37">
        <v>2</v>
      </c>
      <c r="F31" s="38">
        <v>0</v>
      </c>
      <c r="G31" s="39">
        <v>16</v>
      </c>
      <c r="H31" s="39">
        <v>7</v>
      </c>
      <c r="I31" s="40">
        <v>0</v>
      </c>
      <c r="J31" s="41">
        <f t="shared" si="0"/>
        <v>1</v>
      </c>
      <c r="K31" s="41">
        <f t="shared" si="1"/>
        <v>5</v>
      </c>
      <c r="L31" s="42">
        <f t="shared" si="2"/>
        <v>0</v>
      </c>
      <c r="M31" s="42">
        <f t="shared" si="3"/>
        <v>54120</v>
      </c>
      <c r="N31" s="42">
        <f t="shared" si="4"/>
        <v>58020</v>
      </c>
      <c r="O31" s="42">
        <f t="shared" si="5"/>
        <v>3900</v>
      </c>
      <c r="P31" s="42" t="str">
        <f>IF(O31&lt;time_NORMS!D31,INT((time_NORMS!D31-O31+59)/60)*time_NORMS!F31,"0,00")</f>
        <v>0,00</v>
      </c>
      <c r="Q31" s="42">
        <f>IF(O31&gt;time_NORMS!D31,INT((O31-time_NORMS!D31)/60)*time_NORMS!G31,"0,00")</f>
        <v>350</v>
      </c>
      <c r="R31" s="39">
        <v>23</v>
      </c>
      <c r="S31" s="39">
        <v>59</v>
      </c>
      <c r="T31" s="40">
        <v>0</v>
      </c>
      <c r="U31" s="41">
        <f t="shared" si="6"/>
        <v>8</v>
      </c>
      <c r="V31" s="41">
        <f t="shared" si="7"/>
        <v>57</v>
      </c>
      <c r="W31" s="42">
        <f t="shared" si="8"/>
        <v>0</v>
      </c>
      <c r="X31" s="42">
        <f t="shared" si="9"/>
        <v>86340</v>
      </c>
      <c r="Y31" s="42">
        <f t="shared" si="10"/>
        <v>32220</v>
      </c>
      <c r="Z31" s="42" t="str">
        <f>IF(Y31&lt;time_NORMS!C31,INT((time_NORMS!C31-Y31+59)/60)*time_NORMS!F31,"0,00")</f>
        <v>0,00</v>
      </c>
      <c r="AA31" s="42">
        <f>IF(Y31&gt;time_NORMS!C31,INT((Y31-time_NORMS!C31)/60)*time_NORMS!G31,"0,00")</f>
        <v>5170</v>
      </c>
      <c r="AB31" s="43">
        <f t="shared" si="11"/>
        <v>0</v>
      </c>
      <c r="AC31" s="43">
        <f t="shared" si="12"/>
        <v>5</v>
      </c>
      <c r="AD31" s="42">
        <f t="shared" si="13"/>
        <v>50</v>
      </c>
      <c r="AE31" s="44">
        <f t="shared" si="14"/>
        <v>350</v>
      </c>
    </row>
    <row r="32" spans="1:31" ht="12" customHeight="1">
      <c r="A32" s="6">
        <f>drivers_list!B32</f>
        <v>44</v>
      </c>
      <c r="B32" s="6" t="str">
        <f>drivers_list!C32</f>
        <v>Валуйська Анна</v>
      </c>
      <c r="C32" s="6" t="str">
        <f>drivers_list!E32</f>
        <v>Ladushka</v>
      </c>
      <c r="D32" s="37">
        <v>14</v>
      </c>
      <c r="E32" s="37">
        <v>46</v>
      </c>
      <c r="F32" s="38">
        <v>0</v>
      </c>
      <c r="G32" s="39">
        <v>15</v>
      </c>
      <c r="H32" s="39">
        <v>16</v>
      </c>
      <c r="I32" s="40">
        <v>0</v>
      </c>
      <c r="J32" s="41">
        <f t="shared" si="0"/>
        <v>0</v>
      </c>
      <c r="K32" s="41">
        <f t="shared" si="1"/>
        <v>30</v>
      </c>
      <c r="L32" s="42">
        <f t="shared" si="2"/>
        <v>0</v>
      </c>
      <c r="M32" s="42">
        <f t="shared" si="3"/>
        <v>53160</v>
      </c>
      <c r="N32" s="42">
        <f t="shared" si="4"/>
        <v>54960</v>
      </c>
      <c r="O32" s="42">
        <f t="shared" si="5"/>
        <v>1800</v>
      </c>
      <c r="P32" s="42" t="str">
        <f>IF(O32&lt;time_NORMS!D32,INT((time_NORMS!D32-O32+59)/60)*time_NORMS!F32,"0,00")</f>
        <v>0,00</v>
      </c>
      <c r="Q32" s="42" t="str">
        <f>IF(O32&gt;time_NORMS!D32,INT((O32-time_NORMS!D32)/60)*time_NORMS!G32,"0,00")</f>
        <v>0,00</v>
      </c>
      <c r="R32" s="39">
        <v>23</v>
      </c>
      <c r="S32" s="39">
        <v>59</v>
      </c>
      <c r="T32" s="40">
        <v>0</v>
      </c>
      <c r="U32" s="41">
        <f t="shared" si="6"/>
        <v>9</v>
      </c>
      <c r="V32" s="41">
        <f t="shared" si="7"/>
        <v>13</v>
      </c>
      <c r="W32" s="42">
        <f t="shared" si="8"/>
        <v>0</v>
      </c>
      <c r="X32" s="42">
        <f t="shared" si="9"/>
        <v>86340</v>
      </c>
      <c r="Y32" s="42">
        <f t="shared" si="10"/>
        <v>33180</v>
      </c>
      <c r="Z32" s="42" t="str">
        <f>IF(Y32&lt;time_NORMS!C32,INT((time_NORMS!C32-Y32+59)/60)*time_NORMS!F32,"0,00")</f>
        <v>0,00</v>
      </c>
      <c r="AA32" s="42">
        <f>IF(Y32&gt;time_NORMS!C32,INT((Y32-time_NORMS!C32)/60)*time_NORMS!G32,"0,00")</f>
        <v>5330</v>
      </c>
      <c r="AB32" s="43">
        <f t="shared" si="11"/>
        <v>0</v>
      </c>
      <c r="AC32" s="43">
        <f t="shared" si="12"/>
        <v>0</v>
      </c>
      <c r="AD32" s="42">
        <f t="shared" si="13"/>
        <v>0</v>
      </c>
      <c r="AE32" s="44">
        <f t="shared" si="14"/>
        <v>0</v>
      </c>
    </row>
    <row r="33" spans="1:31" ht="12" customHeight="1">
      <c r="A33" s="6">
        <f>drivers_list!B33</f>
        <v>45</v>
      </c>
      <c r="B33" s="6" t="str">
        <f>drivers_list!C33</f>
        <v>Бондар Марія</v>
      </c>
      <c r="C33" s="6" t="str">
        <f>drivers_list!E33</f>
        <v>Кудріна Олена</v>
      </c>
      <c r="D33" s="37">
        <v>15</v>
      </c>
      <c r="E33" s="37">
        <v>6</v>
      </c>
      <c r="F33" s="38">
        <v>0</v>
      </c>
      <c r="G33" s="39">
        <v>15</v>
      </c>
      <c r="H33" s="39">
        <v>54</v>
      </c>
      <c r="I33" s="40">
        <v>0</v>
      </c>
      <c r="J33" s="41">
        <f t="shared" si="0"/>
        <v>0</v>
      </c>
      <c r="K33" s="41">
        <f t="shared" si="1"/>
        <v>48</v>
      </c>
      <c r="L33" s="42">
        <f t="shared" si="2"/>
        <v>0</v>
      </c>
      <c r="M33" s="42">
        <f t="shared" si="3"/>
        <v>54360</v>
      </c>
      <c r="N33" s="42">
        <f t="shared" si="4"/>
        <v>57240</v>
      </c>
      <c r="O33" s="42">
        <f t="shared" si="5"/>
        <v>2880</v>
      </c>
      <c r="P33" s="42" t="str">
        <f>IF(O33&lt;time_NORMS!D33,INT((time_NORMS!D33-O33+59)/60)*time_NORMS!F33,"0,00")</f>
        <v>0,00</v>
      </c>
      <c r="Q33" s="42">
        <f>IF(O33&gt;time_NORMS!D33,INT((O33-time_NORMS!D33)/60)*time_NORMS!G33,"0,00")</f>
        <v>180</v>
      </c>
      <c r="R33" s="39">
        <v>23</v>
      </c>
      <c r="S33" s="39">
        <v>59</v>
      </c>
      <c r="T33" s="40">
        <v>0</v>
      </c>
      <c r="U33" s="41">
        <f t="shared" si="6"/>
        <v>8</v>
      </c>
      <c r="V33" s="41">
        <f t="shared" si="7"/>
        <v>53</v>
      </c>
      <c r="W33" s="42">
        <f t="shared" si="8"/>
        <v>0</v>
      </c>
      <c r="X33" s="42">
        <f t="shared" si="9"/>
        <v>86340</v>
      </c>
      <c r="Y33" s="42">
        <f t="shared" si="10"/>
        <v>31980</v>
      </c>
      <c r="Z33" s="42" t="str">
        <f>IF(Y33&lt;time_NORMS!C33,INT((time_NORMS!C33-Y33+59)/60)*time_NORMS!F33,"0,00")</f>
        <v>0,00</v>
      </c>
      <c r="AA33" s="42">
        <f>IF(Y33&gt;time_NORMS!C33,INT((Y33-time_NORMS!C33)/60)*time_NORMS!G33,"0,00")</f>
        <v>5130</v>
      </c>
      <c r="AB33" s="43">
        <f t="shared" si="11"/>
        <v>0</v>
      </c>
      <c r="AC33" s="43">
        <f t="shared" si="12"/>
        <v>3</v>
      </c>
      <c r="AD33" s="42">
        <f t="shared" si="13"/>
        <v>0</v>
      </c>
      <c r="AE33" s="44">
        <f t="shared" si="14"/>
        <v>180</v>
      </c>
    </row>
    <row r="34" spans="1:31" ht="12" customHeight="1">
      <c r="A34" s="6">
        <f>drivers_list!B34</f>
        <v>47</v>
      </c>
      <c r="B34" s="6" t="str">
        <f>drivers_list!C34</f>
        <v>Сінані Юлія</v>
      </c>
      <c r="C34" s="6" t="str">
        <f>drivers_list!E34</f>
        <v>Кабалик Анна</v>
      </c>
      <c r="D34" s="37">
        <v>15</v>
      </c>
      <c r="E34" s="37">
        <v>12</v>
      </c>
      <c r="F34" s="38">
        <v>0</v>
      </c>
      <c r="G34" s="39">
        <v>15</v>
      </c>
      <c r="H34" s="39">
        <v>47</v>
      </c>
      <c r="I34" s="40">
        <v>0</v>
      </c>
      <c r="J34" s="41">
        <f t="shared" si="0"/>
        <v>0</v>
      </c>
      <c r="K34" s="41">
        <f t="shared" si="1"/>
        <v>35</v>
      </c>
      <c r="L34" s="42">
        <f t="shared" si="2"/>
        <v>0</v>
      </c>
      <c r="M34" s="42">
        <f t="shared" si="3"/>
        <v>54720</v>
      </c>
      <c r="N34" s="42">
        <f t="shared" si="4"/>
        <v>56820</v>
      </c>
      <c r="O34" s="42">
        <f t="shared" si="5"/>
        <v>2100</v>
      </c>
      <c r="P34" s="42" t="str">
        <f>IF(O34&lt;time_NORMS!D34,INT((time_NORMS!D34-O34+59)/60)*time_NORMS!F34,"0,00")</f>
        <v>0,00</v>
      </c>
      <c r="Q34" s="42">
        <f>IF(O34&gt;time_NORMS!D34,INT((O34-time_NORMS!D34)/60)*time_NORMS!G34,"0,00")</f>
        <v>50</v>
      </c>
      <c r="R34" s="39">
        <v>23</v>
      </c>
      <c r="S34" s="39">
        <v>59</v>
      </c>
      <c r="T34" s="40">
        <v>0</v>
      </c>
      <c r="U34" s="41">
        <f t="shared" si="6"/>
        <v>8</v>
      </c>
      <c r="V34" s="41">
        <f t="shared" si="7"/>
        <v>47</v>
      </c>
      <c r="W34" s="42">
        <f t="shared" si="8"/>
        <v>0</v>
      </c>
      <c r="X34" s="42">
        <f t="shared" si="9"/>
        <v>86340</v>
      </c>
      <c r="Y34" s="42">
        <f t="shared" si="10"/>
        <v>31620</v>
      </c>
      <c r="Z34" s="42" t="str">
        <f>IF(Y34&lt;time_NORMS!C34,INT((time_NORMS!C34-Y34+59)/60)*time_NORMS!F34,"0,00")</f>
        <v>0,00</v>
      </c>
      <c r="AA34" s="42">
        <f>IF(Y34&gt;time_NORMS!C34,INT((Y34-time_NORMS!C34)/60)*time_NORMS!G34,"0,00")</f>
        <v>5070</v>
      </c>
      <c r="AB34" s="43">
        <f t="shared" si="11"/>
        <v>0</v>
      </c>
      <c r="AC34" s="43">
        <f t="shared" si="12"/>
        <v>0</v>
      </c>
      <c r="AD34" s="42">
        <f t="shared" si="13"/>
        <v>50</v>
      </c>
      <c r="AE34" s="44">
        <f t="shared" si="14"/>
        <v>50</v>
      </c>
    </row>
    <row r="35" spans="1:31" ht="12" customHeight="1">
      <c r="A35" s="6">
        <f>drivers_list!B35</f>
        <v>48</v>
      </c>
      <c r="B35" s="6" t="str">
        <f>drivers_list!C35</f>
        <v>Pro-Raketa</v>
      </c>
      <c r="C35" s="6" t="str">
        <f>drivers_list!E35</f>
        <v>Atris</v>
      </c>
      <c r="D35" s="37">
        <v>15</v>
      </c>
      <c r="E35" s="37">
        <v>27</v>
      </c>
      <c r="F35" s="38">
        <v>0</v>
      </c>
      <c r="G35" s="39">
        <v>16</v>
      </c>
      <c r="H35" s="39">
        <v>33</v>
      </c>
      <c r="I35" s="40">
        <v>0</v>
      </c>
      <c r="J35" s="41">
        <f t="shared" si="0"/>
        <v>1</v>
      </c>
      <c r="K35" s="41">
        <f t="shared" si="1"/>
        <v>6</v>
      </c>
      <c r="L35" s="42">
        <f t="shared" si="2"/>
        <v>0</v>
      </c>
      <c r="M35" s="42">
        <f t="shared" si="3"/>
        <v>55620</v>
      </c>
      <c r="N35" s="42">
        <f t="shared" si="4"/>
        <v>59580</v>
      </c>
      <c r="O35" s="42">
        <f t="shared" si="5"/>
        <v>3960</v>
      </c>
      <c r="P35" s="42" t="str">
        <f>IF(O35&lt;time_NORMS!D35,INT((time_NORMS!D35-O35+59)/60)*time_NORMS!F35,"0,00")</f>
        <v>0,00</v>
      </c>
      <c r="Q35" s="42">
        <f>IF(O35&gt;time_NORMS!D35,INT((O35-time_NORMS!D35)/60)*time_NORMS!G35,"0,00")</f>
        <v>360</v>
      </c>
      <c r="R35" s="39">
        <v>23</v>
      </c>
      <c r="S35" s="39">
        <v>59</v>
      </c>
      <c r="T35" s="40">
        <v>0</v>
      </c>
      <c r="U35" s="41">
        <f t="shared" si="6"/>
        <v>8</v>
      </c>
      <c r="V35" s="41">
        <f t="shared" si="7"/>
        <v>32</v>
      </c>
      <c r="W35" s="42">
        <f t="shared" si="8"/>
        <v>0</v>
      </c>
      <c r="X35" s="42">
        <f t="shared" si="9"/>
        <v>86340</v>
      </c>
      <c r="Y35" s="42">
        <f t="shared" si="10"/>
        <v>30720</v>
      </c>
      <c r="Z35" s="42" t="str">
        <f>IF(Y35&lt;time_NORMS!C35,INT((time_NORMS!C35-Y35+59)/60)*time_NORMS!F35,"0,00")</f>
        <v>0,00</v>
      </c>
      <c r="AA35" s="42">
        <f>IF(Y35&gt;time_NORMS!C35,INT((Y35-time_NORMS!C35)/60)*time_NORMS!G35,"0,00")</f>
        <v>4920</v>
      </c>
      <c r="AB35" s="43">
        <f t="shared" si="11"/>
        <v>0</v>
      </c>
      <c r="AC35" s="43">
        <f t="shared" si="12"/>
        <v>6</v>
      </c>
      <c r="AD35" s="42">
        <f t="shared" si="13"/>
        <v>0</v>
      </c>
      <c r="AE35" s="44">
        <f t="shared" si="14"/>
        <v>360</v>
      </c>
    </row>
    <row r="36" spans="1:31" ht="12" customHeight="1">
      <c r="A36" s="6">
        <f>drivers_list!B36</f>
        <v>16</v>
      </c>
      <c r="B36" s="6" t="str">
        <f>drivers_list!C36</f>
        <v>Яровенко Аріна</v>
      </c>
      <c r="C36" s="6" t="str">
        <f>drivers_list!E36</f>
        <v>Грошевая Юлія</v>
      </c>
      <c r="D36" s="37">
        <v>15</v>
      </c>
      <c r="E36" s="37">
        <v>9</v>
      </c>
      <c r="F36" s="38">
        <v>0</v>
      </c>
      <c r="G36" s="39">
        <v>16</v>
      </c>
      <c r="H36" s="39">
        <v>10</v>
      </c>
      <c r="I36" s="40">
        <v>0</v>
      </c>
      <c r="J36" s="41">
        <f t="shared" si="0"/>
        <v>1</v>
      </c>
      <c r="K36" s="41">
        <f t="shared" si="1"/>
        <v>1</v>
      </c>
      <c r="L36" s="42">
        <f t="shared" si="2"/>
        <v>0</v>
      </c>
      <c r="M36" s="42">
        <f t="shared" si="3"/>
        <v>54540</v>
      </c>
      <c r="N36" s="42">
        <f t="shared" si="4"/>
        <v>58200</v>
      </c>
      <c r="O36" s="42">
        <f t="shared" si="5"/>
        <v>3660</v>
      </c>
      <c r="P36" s="42" t="str">
        <f>IF(O36&lt;time_NORMS!D36,INT((time_NORMS!D36-O36+59)/60)*time_NORMS!F36,"0,00")</f>
        <v>0,00</v>
      </c>
      <c r="Q36" s="42">
        <f>IF(O36&gt;time_NORMS!D36,INT((O36-time_NORMS!D36)/60)*time_NORMS!G36,"0,00")</f>
        <v>310</v>
      </c>
      <c r="R36" s="39">
        <v>23</v>
      </c>
      <c r="S36" s="39">
        <v>59</v>
      </c>
      <c r="T36" s="40">
        <v>0</v>
      </c>
      <c r="U36" s="41">
        <f t="shared" si="6"/>
        <v>8</v>
      </c>
      <c r="V36" s="41">
        <f t="shared" si="7"/>
        <v>50</v>
      </c>
      <c r="W36" s="42">
        <f t="shared" si="8"/>
        <v>0</v>
      </c>
      <c r="X36" s="42">
        <f t="shared" si="9"/>
        <v>86340</v>
      </c>
      <c r="Y36" s="42">
        <f t="shared" si="10"/>
        <v>31800</v>
      </c>
      <c r="Z36" s="42" t="str">
        <f>IF(Y36&lt;time_NORMS!C36,INT((time_NORMS!C36-Y36+59)/60)*time_NORMS!F36,"0,00")</f>
        <v>0,00</v>
      </c>
      <c r="AA36" s="42">
        <f>IF(Y36&gt;time_NORMS!C36,INT((Y36-time_NORMS!C36)/60)*time_NORMS!G36,"0,00")</f>
        <v>5100</v>
      </c>
      <c r="AB36" s="43">
        <f t="shared" si="11"/>
        <v>0</v>
      </c>
      <c r="AC36" s="43">
        <f t="shared" si="12"/>
        <v>5</v>
      </c>
      <c r="AD36" s="42">
        <f t="shared" si="13"/>
        <v>10</v>
      </c>
      <c r="AE36" s="44">
        <f t="shared" si="14"/>
        <v>310</v>
      </c>
    </row>
    <row r="37" spans="1:31" ht="12" customHeight="1">
      <c r="A37" s="6">
        <f>drivers_list!B37</f>
        <v>22</v>
      </c>
      <c r="B37" s="6" t="str">
        <f>drivers_list!C37</f>
        <v>Сіроклин Каріна</v>
      </c>
      <c r="C37" s="6" t="str">
        <f>drivers_list!E37</f>
        <v>Данилова Ольга</v>
      </c>
      <c r="D37" s="37">
        <v>15</v>
      </c>
      <c r="E37" s="37">
        <v>17</v>
      </c>
      <c r="F37" s="38">
        <v>0</v>
      </c>
      <c r="G37" s="39">
        <v>16</v>
      </c>
      <c r="H37" s="39">
        <v>20</v>
      </c>
      <c r="I37" s="40">
        <v>0</v>
      </c>
      <c r="J37" s="41">
        <f t="shared" si="0"/>
        <v>1</v>
      </c>
      <c r="K37" s="41">
        <f t="shared" si="1"/>
        <v>3</v>
      </c>
      <c r="L37" s="42">
        <f t="shared" si="2"/>
        <v>0</v>
      </c>
      <c r="M37" s="42">
        <f t="shared" si="3"/>
        <v>55020</v>
      </c>
      <c r="N37" s="42">
        <f t="shared" si="4"/>
        <v>58800</v>
      </c>
      <c r="O37" s="42">
        <f t="shared" si="5"/>
        <v>3780</v>
      </c>
      <c r="P37" s="42" t="str">
        <f>IF(O37&lt;time_NORMS!D37,INT((time_NORMS!D37-O37+59)/60)*time_NORMS!F37,"0,00")</f>
        <v>0,00</v>
      </c>
      <c r="Q37" s="42">
        <f>IF(O37&gt;time_NORMS!D37,INT((O37-time_NORMS!D37)/60)*time_NORMS!G37,"0,00")</f>
        <v>330</v>
      </c>
      <c r="R37" s="39">
        <v>23</v>
      </c>
      <c r="S37" s="39">
        <v>59</v>
      </c>
      <c r="T37" s="40">
        <v>0</v>
      </c>
      <c r="U37" s="41">
        <f t="shared" si="6"/>
        <v>8</v>
      </c>
      <c r="V37" s="41">
        <f t="shared" si="7"/>
        <v>42</v>
      </c>
      <c r="W37" s="42">
        <f t="shared" si="8"/>
        <v>0</v>
      </c>
      <c r="X37" s="42">
        <f t="shared" si="9"/>
        <v>86340</v>
      </c>
      <c r="Y37" s="42">
        <f t="shared" si="10"/>
        <v>31320</v>
      </c>
      <c r="Z37" s="42" t="str">
        <f>IF(Y37&lt;time_NORMS!C37,INT((time_NORMS!C37-Y37+59)/60)*time_NORMS!F37,"0,00")</f>
        <v>0,00</v>
      </c>
      <c r="AA37" s="42">
        <f>IF(Y37&gt;time_NORMS!C37,INT((Y37-time_NORMS!C37)/60)*time_NORMS!G37,"0,00")</f>
        <v>5020</v>
      </c>
      <c r="AB37" s="43">
        <f t="shared" si="11"/>
        <v>0</v>
      </c>
      <c r="AC37" s="43">
        <f t="shared" si="12"/>
        <v>5</v>
      </c>
      <c r="AD37" s="42">
        <f t="shared" si="13"/>
        <v>30</v>
      </c>
      <c r="AE37" s="44">
        <f t="shared" si="14"/>
        <v>330</v>
      </c>
    </row>
    <row r="38" spans="1:31" ht="12" customHeight="1">
      <c r="A38" s="6">
        <f>drivers_list!B38</f>
        <v>28</v>
      </c>
      <c r="B38" s="6" t="str">
        <f>drivers_list!C38</f>
        <v>Відьмаченко Ганна</v>
      </c>
      <c r="C38" s="6" t="str">
        <f>drivers_list!E38</f>
        <v>Главацька Аліна</v>
      </c>
      <c r="D38" s="37">
        <v>15</v>
      </c>
      <c r="E38" s="37">
        <v>16</v>
      </c>
      <c r="F38" s="38">
        <v>0</v>
      </c>
      <c r="G38" s="39">
        <v>16</v>
      </c>
      <c r="H38" s="39">
        <v>6</v>
      </c>
      <c r="I38" s="40">
        <v>0</v>
      </c>
      <c r="J38" s="41">
        <f t="shared" si="0"/>
        <v>0</v>
      </c>
      <c r="K38" s="41">
        <f t="shared" si="1"/>
        <v>50</v>
      </c>
      <c r="L38" s="42">
        <f t="shared" si="2"/>
        <v>0</v>
      </c>
      <c r="M38" s="42">
        <f t="shared" si="3"/>
        <v>54960</v>
      </c>
      <c r="N38" s="42">
        <f t="shared" si="4"/>
        <v>57960</v>
      </c>
      <c r="O38" s="42">
        <f t="shared" si="5"/>
        <v>3000</v>
      </c>
      <c r="P38" s="42" t="str">
        <f>IF(O38&lt;time_NORMS!D38,INT((time_NORMS!D38-O38+59)/60)*time_NORMS!F38,"0,00")</f>
        <v>0,00</v>
      </c>
      <c r="Q38" s="42">
        <f>IF(O38&gt;time_NORMS!D38,INT((O38-time_NORMS!D38)/60)*time_NORMS!G38,"0,00")</f>
        <v>200</v>
      </c>
      <c r="R38" s="39">
        <v>23</v>
      </c>
      <c r="S38" s="39">
        <v>59</v>
      </c>
      <c r="T38" s="40">
        <v>0</v>
      </c>
      <c r="U38" s="41">
        <f t="shared" si="6"/>
        <v>8</v>
      </c>
      <c r="V38" s="41">
        <f t="shared" si="7"/>
        <v>43</v>
      </c>
      <c r="W38" s="42">
        <f t="shared" si="8"/>
        <v>0</v>
      </c>
      <c r="X38" s="42">
        <f t="shared" si="9"/>
        <v>86340</v>
      </c>
      <c r="Y38" s="42">
        <f t="shared" si="10"/>
        <v>31380</v>
      </c>
      <c r="Z38" s="42" t="str">
        <f>IF(Y38&lt;time_NORMS!C38,INT((time_NORMS!C38-Y38+59)/60)*time_NORMS!F38,"0,00")</f>
        <v>0,00</v>
      </c>
      <c r="AA38" s="42">
        <f>IF(Y38&gt;time_NORMS!C38,INT((Y38-time_NORMS!C38)/60)*time_NORMS!G38,"0,00")</f>
        <v>5030</v>
      </c>
      <c r="AB38" s="43">
        <f t="shared" si="11"/>
        <v>0</v>
      </c>
      <c r="AC38" s="43">
        <f t="shared" si="12"/>
        <v>3</v>
      </c>
      <c r="AD38" s="42">
        <f t="shared" si="13"/>
        <v>20</v>
      </c>
      <c r="AE38" s="44">
        <f t="shared" si="14"/>
        <v>200</v>
      </c>
    </row>
    <row r="39" spans="1:31" ht="12" customHeight="1">
      <c r="A39" s="6">
        <f>drivers_list!B39</f>
        <v>25</v>
      </c>
      <c r="B39" s="6" t="str">
        <f>drivers_list!C39</f>
        <v>МАРГО</v>
      </c>
      <c r="C39" s="6" t="str">
        <f>drivers_list!E39</f>
        <v>Ахмедова Ірина</v>
      </c>
      <c r="D39" s="37">
        <v>15</v>
      </c>
      <c r="E39" s="37">
        <v>15</v>
      </c>
      <c r="F39" s="38">
        <v>0</v>
      </c>
      <c r="G39" s="39">
        <v>15</v>
      </c>
      <c r="H39" s="39">
        <v>59</v>
      </c>
      <c r="I39" s="40">
        <v>0</v>
      </c>
      <c r="J39" s="41">
        <f t="shared" si="0"/>
        <v>0</v>
      </c>
      <c r="K39" s="41">
        <f t="shared" si="1"/>
        <v>44</v>
      </c>
      <c r="L39" s="42">
        <f t="shared" si="2"/>
        <v>0</v>
      </c>
      <c r="M39" s="42">
        <f t="shared" si="3"/>
        <v>54900</v>
      </c>
      <c r="N39" s="42">
        <f t="shared" si="4"/>
        <v>57540</v>
      </c>
      <c r="O39" s="42">
        <f t="shared" si="5"/>
        <v>2640</v>
      </c>
      <c r="P39" s="42" t="str">
        <f>IF(O39&lt;time_NORMS!D39,INT((time_NORMS!D39-O39+59)/60)*time_NORMS!F39,"0,00")</f>
        <v>0,00</v>
      </c>
      <c r="Q39" s="42">
        <f>IF(O39&gt;time_NORMS!D39,INT((O39-time_NORMS!D39)/60)*time_NORMS!G39,"0,00")</f>
        <v>140</v>
      </c>
      <c r="R39" s="39">
        <v>23</v>
      </c>
      <c r="S39" s="39">
        <v>59</v>
      </c>
      <c r="T39" s="40">
        <v>0</v>
      </c>
      <c r="U39" s="41">
        <f t="shared" si="6"/>
        <v>8</v>
      </c>
      <c r="V39" s="41">
        <f t="shared" si="7"/>
        <v>44</v>
      </c>
      <c r="W39" s="42">
        <f t="shared" si="8"/>
        <v>0</v>
      </c>
      <c r="X39" s="42">
        <f t="shared" si="9"/>
        <v>86340</v>
      </c>
      <c r="Y39" s="42">
        <f t="shared" si="10"/>
        <v>31440</v>
      </c>
      <c r="Z39" s="42" t="str">
        <f>IF(Y39&lt;time_NORMS!C39,INT((time_NORMS!C39-Y39+59)/60)*time_NORMS!F39,"0,00")</f>
        <v>0,00</v>
      </c>
      <c r="AA39" s="42">
        <f>IF(Y39&gt;time_NORMS!C39,INT((Y39-time_NORMS!C39)/60)*time_NORMS!G39,"0,00")</f>
        <v>5040</v>
      </c>
      <c r="AB39" s="43">
        <f t="shared" si="11"/>
        <v>0</v>
      </c>
      <c r="AC39" s="43">
        <f t="shared" si="12"/>
        <v>2</v>
      </c>
      <c r="AD39" s="42">
        <f t="shared" si="13"/>
        <v>20</v>
      </c>
      <c r="AE39" s="44">
        <f t="shared" si="14"/>
        <v>140</v>
      </c>
    </row>
    <row r="40" spans="1:31" ht="12" customHeight="1">
      <c r="A40" s="46">
        <f>drivers_list!B40</f>
        <v>0</v>
      </c>
      <c r="B40" s="46">
        <f>drivers_list!C40</f>
        <v>0</v>
      </c>
      <c r="C40" s="46">
        <f>drivers_list!E40</f>
        <v>0</v>
      </c>
      <c r="D40" s="45">
        <v>13</v>
      </c>
      <c r="E40" s="45">
        <v>0</v>
      </c>
      <c r="F40" s="47">
        <v>0</v>
      </c>
      <c r="G40" s="48">
        <v>13</v>
      </c>
      <c r="H40" s="48">
        <v>30</v>
      </c>
      <c r="I40" s="49">
        <v>0</v>
      </c>
      <c r="J40" s="50">
        <f t="shared" si="0"/>
        <v>0</v>
      </c>
      <c r="K40" s="50">
        <f t="shared" si="1"/>
        <v>30</v>
      </c>
      <c r="L40" s="51">
        <f t="shared" si="2"/>
        <v>0</v>
      </c>
      <c r="M40" s="51">
        <f t="shared" si="3"/>
        <v>46800</v>
      </c>
      <c r="N40" s="51">
        <f t="shared" si="4"/>
        <v>48600</v>
      </c>
      <c r="O40" s="51">
        <f t="shared" si="5"/>
        <v>1800</v>
      </c>
      <c r="P40" s="51" t="str">
        <f>IF(O40&lt;time_NORMS!D40,INT((time_NORMS!D40-O40+59)/60)*time_NORMS!F40,"0,00")</f>
        <v>0,00</v>
      </c>
      <c r="Q40" s="51" t="str">
        <f>IF(O40&gt;time_NORMS!D40,INT((O40-time_NORMS!D40)/60)*time_NORMS!G40,"0,00")</f>
        <v>0,00</v>
      </c>
      <c r="R40" s="48">
        <v>23</v>
      </c>
      <c r="S40" s="48">
        <v>59</v>
      </c>
      <c r="T40" s="49">
        <v>0</v>
      </c>
      <c r="U40" s="50">
        <f t="shared" si="6"/>
        <v>10</v>
      </c>
      <c r="V40" s="50">
        <f t="shared" si="7"/>
        <v>59</v>
      </c>
      <c r="W40" s="51">
        <f t="shared" si="8"/>
        <v>0</v>
      </c>
      <c r="X40" s="51">
        <f t="shared" si="9"/>
        <v>86340</v>
      </c>
      <c r="Y40" s="51">
        <f t="shared" si="10"/>
        <v>39540</v>
      </c>
      <c r="Z40" s="51" t="str">
        <f>IF(Y40&lt;time_NORMS!C40,INT((time_NORMS!C40-Y40+59)/60)*time_NORMS!F40,"0,00")</f>
        <v>0,00</v>
      </c>
      <c r="AA40" s="51">
        <f>IF(Y40&gt;time_NORMS!C40,INT((Y40-time_NORMS!C40)/60)*time_NORMS!G40,"0,00")</f>
        <v>6390</v>
      </c>
      <c r="AB40" s="52">
        <f t="shared" si="11"/>
        <v>0</v>
      </c>
      <c r="AC40" s="52">
        <f t="shared" si="12"/>
        <v>0</v>
      </c>
      <c r="AD40" s="51">
        <f t="shared" si="13"/>
        <v>0</v>
      </c>
      <c r="AE40" s="53">
        <f t="shared" si="14"/>
        <v>0</v>
      </c>
    </row>
    <row r="41" spans="1:31" ht="12" customHeight="1"/>
    <row r="42" spans="1:31" ht="12" customHeight="1"/>
    <row r="43" spans="1:31" ht="12" customHeight="1"/>
    <row r="44" spans="1:31" ht="12" customHeight="1"/>
    <row r="45" spans="1:31" ht="12" customHeight="1"/>
    <row r="46" spans="1:31" ht="15.75" customHeight="1"/>
    <row r="47" spans="1:31" ht="15.75" customHeight="1"/>
    <row r="48" spans="1:3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00"/>
  <sheetViews>
    <sheetView workbookViewId="0"/>
  </sheetViews>
  <sheetFormatPr defaultColWidth="14.453125" defaultRowHeight="15" customHeight="1"/>
  <cols>
    <col min="1" max="1" width="4.08984375" customWidth="1"/>
    <col min="2" max="2" width="9.26953125" hidden="1" customWidth="1"/>
    <col min="3" max="3" width="15" hidden="1" customWidth="1"/>
    <col min="4" max="4" width="3.26953125" customWidth="1"/>
    <col min="5" max="5" width="3.453125" customWidth="1"/>
    <col min="6" max="6" width="4.81640625" customWidth="1"/>
    <col min="7" max="7" width="3.81640625" customWidth="1"/>
    <col min="8" max="8" width="3.54296875" customWidth="1"/>
    <col min="9" max="9" width="5" customWidth="1"/>
    <col min="10" max="10" width="3.26953125" customWidth="1"/>
    <col min="11" max="11" width="4" customWidth="1"/>
    <col min="12" max="12" width="5.08984375" customWidth="1"/>
    <col min="13" max="13" width="8.26953125" hidden="1" customWidth="1"/>
    <col min="14" max="14" width="7.7265625" hidden="1" customWidth="1"/>
    <col min="15" max="15" width="8" hidden="1" customWidth="1"/>
    <col min="16" max="16" width="6.7265625" customWidth="1"/>
    <col min="17" max="17" width="6.08984375" customWidth="1"/>
    <col min="18" max="18" width="3.7265625" customWidth="1"/>
    <col min="19" max="19" width="4.453125" customWidth="1"/>
    <col min="20" max="20" width="5.08984375" customWidth="1"/>
    <col min="21" max="21" width="7.7265625" customWidth="1"/>
  </cols>
  <sheetData>
    <row r="3" spans="1:21" ht="14.5">
      <c r="R3" s="2"/>
    </row>
    <row r="4" spans="1:21" ht="14.5">
      <c r="R4" s="2"/>
    </row>
    <row r="5" spans="1:21" ht="14.5">
      <c r="R5" s="2"/>
    </row>
    <row r="6" spans="1:21" ht="14.5">
      <c r="R6" s="2"/>
    </row>
    <row r="7" spans="1:21" ht="14.5">
      <c r="R7" s="2"/>
    </row>
    <row r="8" spans="1:21" ht="14.5">
      <c r="A8" s="20"/>
      <c r="B8" s="20"/>
      <c r="C8" s="20"/>
      <c r="D8" s="31" t="s">
        <v>100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20"/>
      <c r="S8" s="20"/>
      <c r="T8" s="20"/>
      <c r="U8" s="20"/>
    </row>
    <row r="9" spans="1:21" ht="14.5">
      <c r="A9" s="20"/>
      <c r="B9" s="20"/>
      <c r="C9" s="20"/>
      <c r="D9" s="20" t="s">
        <v>102</v>
      </c>
      <c r="E9" s="20"/>
      <c r="F9" s="20"/>
      <c r="G9" s="20" t="s">
        <v>103</v>
      </c>
      <c r="H9" s="20"/>
      <c r="I9" s="20"/>
      <c r="J9" s="20" t="s">
        <v>104</v>
      </c>
      <c r="K9" s="20"/>
      <c r="L9" s="20"/>
      <c r="M9" s="20"/>
      <c r="N9" s="20"/>
      <c r="O9" s="20"/>
      <c r="P9" s="20"/>
      <c r="Q9" s="20"/>
      <c r="R9" s="20" t="s">
        <v>118</v>
      </c>
      <c r="S9" s="20"/>
      <c r="T9" s="20"/>
      <c r="U9" s="20"/>
    </row>
    <row r="10" spans="1:21" ht="34.5" customHeight="1">
      <c r="A10" s="33" t="s">
        <v>108</v>
      </c>
      <c r="B10" s="34" t="s">
        <v>3</v>
      </c>
      <c r="C10" s="34" t="s">
        <v>5</v>
      </c>
      <c r="D10" s="35" t="s">
        <v>109</v>
      </c>
      <c r="E10" s="35" t="s">
        <v>110</v>
      </c>
      <c r="F10" s="35" t="s">
        <v>111</v>
      </c>
      <c r="G10" s="35" t="s">
        <v>109</v>
      </c>
      <c r="H10" s="35" t="s">
        <v>110</v>
      </c>
      <c r="I10" s="35" t="s">
        <v>111</v>
      </c>
      <c r="J10" s="35" t="s">
        <v>109</v>
      </c>
      <c r="K10" s="35" t="s">
        <v>110</v>
      </c>
      <c r="L10" s="35" t="s">
        <v>111</v>
      </c>
      <c r="M10" s="36" t="s">
        <v>112</v>
      </c>
      <c r="N10" s="36" t="s">
        <v>113</v>
      </c>
      <c r="O10" s="36" t="s">
        <v>114</v>
      </c>
      <c r="P10" s="36" t="s">
        <v>115</v>
      </c>
      <c r="Q10" s="36" t="s">
        <v>116</v>
      </c>
      <c r="R10" s="35" t="s">
        <v>109</v>
      </c>
      <c r="S10" s="35" t="s">
        <v>110</v>
      </c>
      <c r="T10" s="35" t="s">
        <v>111</v>
      </c>
      <c r="U10" s="35" t="s">
        <v>117</v>
      </c>
    </row>
    <row r="11" spans="1:21" ht="12" customHeight="1">
      <c r="A11" s="6">
        <f>drivers_list!B11</f>
        <v>1</v>
      </c>
      <c r="B11" s="6" t="str">
        <f>drivers_list!C11</f>
        <v>Савченко-Шагінян Тетяна</v>
      </c>
      <c r="C11" s="6" t="str">
        <f>drivers_list!E11</f>
        <v xml:space="preserve">Єпіфанова Ганна </v>
      </c>
      <c r="D11" s="37">
        <v>14</v>
      </c>
      <c r="E11" s="37">
        <v>53</v>
      </c>
      <c r="F11" s="38">
        <v>0</v>
      </c>
      <c r="G11" s="39">
        <v>15</v>
      </c>
      <c r="H11" s="39">
        <v>48</v>
      </c>
      <c r="I11" s="40">
        <v>0</v>
      </c>
      <c r="J11" s="41">
        <f t="shared" ref="J11:J40" si="0">INT(O11/3600)</f>
        <v>0</v>
      </c>
      <c r="K11" s="41">
        <f t="shared" ref="K11:K40" si="1">INT((O11-J11*3600)/60)</f>
        <v>55</v>
      </c>
      <c r="L11" s="42">
        <f t="shared" ref="L11:L40" si="2">O11-(J11*3600+K11*60)</f>
        <v>0</v>
      </c>
      <c r="M11" s="42">
        <f t="shared" ref="M11:M40" si="3">D11*3600+E11*60+F11</f>
        <v>53580</v>
      </c>
      <c r="N11" s="42">
        <f t="shared" ref="N11:N40" si="4">G11*3600+H11*60+I11</f>
        <v>56880</v>
      </c>
      <c r="O11" s="42">
        <f t="shared" ref="O11:O40" si="5">N11-M11</f>
        <v>3300</v>
      </c>
      <c r="P11" s="42" t="str">
        <f>IF(O11&lt;time_NORMS!E11,INT((time_NORMS!E11-O11+59)/60)*time_NORMS!F11,"0,00")</f>
        <v>0,00</v>
      </c>
      <c r="Q11" s="42">
        <f>IF(O11&gt;time_NORMS!E11,INT((O11-time_NORMS!E11)/60)*time_NORMS!G11,"0,00")</f>
        <v>150</v>
      </c>
      <c r="R11" s="43">
        <f t="shared" ref="R11:R40" si="6">INT(U11/3600)</f>
        <v>0</v>
      </c>
      <c r="S11" s="43">
        <f t="shared" ref="S11:S40" si="7">INT((U11-R11*3600)/60)</f>
        <v>2</v>
      </c>
      <c r="T11" s="42">
        <f t="shared" ref="T11:T40" si="8">U11-(R11*3600+S11*60)</f>
        <v>30</v>
      </c>
      <c r="U11" s="44">
        <f t="shared" ref="U11:U40" si="9">SUM(P11,Q11)</f>
        <v>150</v>
      </c>
    </row>
    <row r="12" spans="1:21" ht="12" customHeight="1">
      <c r="A12" s="6">
        <f>drivers_list!B12</f>
        <v>6</v>
      </c>
      <c r="B12" s="6" t="str">
        <f>drivers_list!C12</f>
        <v>Шеповалова Леся</v>
      </c>
      <c r="C12" s="6" t="str">
        <f>drivers_list!E12</f>
        <v>Панченко Ліза</v>
      </c>
      <c r="D12" s="37">
        <v>14</v>
      </c>
      <c r="E12" s="37">
        <v>55</v>
      </c>
      <c r="F12" s="38">
        <v>0</v>
      </c>
      <c r="G12" s="39">
        <v>15</v>
      </c>
      <c r="H12" s="39">
        <v>36</v>
      </c>
      <c r="I12" s="40">
        <v>0</v>
      </c>
      <c r="J12" s="41">
        <f t="shared" si="0"/>
        <v>0</v>
      </c>
      <c r="K12" s="41">
        <f t="shared" si="1"/>
        <v>41</v>
      </c>
      <c r="L12" s="42">
        <f t="shared" si="2"/>
        <v>0</v>
      </c>
      <c r="M12" s="42">
        <f t="shared" si="3"/>
        <v>53700</v>
      </c>
      <c r="N12" s="42">
        <f t="shared" si="4"/>
        <v>56160</v>
      </c>
      <c r="O12" s="42">
        <f t="shared" si="5"/>
        <v>2460</v>
      </c>
      <c r="P12" s="42" t="str">
        <f>IF(O12&lt;time_NORMS!E12,INT((time_NORMS!E12-O12+59)/60)*time_NORMS!F12,"0,00")</f>
        <v>0,00</v>
      </c>
      <c r="Q12" s="42">
        <f>IF(O12&gt;time_NORMS!E12,INT((O12-time_NORMS!E12)/60)*time_NORMS!G12,"0,00")</f>
        <v>10</v>
      </c>
      <c r="R12" s="43">
        <f t="shared" si="6"/>
        <v>0</v>
      </c>
      <c r="S12" s="43">
        <f t="shared" si="7"/>
        <v>0</v>
      </c>
      <c r="T12" s="42">
        <f t="shared" si="8"/>
        <v>10</v>
      </c>
      <c r="U12" s="44">
        <f t="shared" si="9"/>
        <v>10</v>
      </c>
    </row>
    <row r="13" spans="1:21" ht="12" customHeight="1">
      <c r="A13" s="6">
        <f>drivers_list!B13</f>
        <v>7</v>
      </c>
      <c r="B13" s="6" t="str">
        <f>drivers_list!C13</f>
        <v>Мигліс Анна</v>
      </c>
      <c r="C13" s="6" t="str">
        <f>drivers_list!E13</f>
        <v xml:space="preserve">Нестеренко Анастасія </v>
      </c>
      <c r="D13" s="37">
        <v>14</v>
      </c>
      <c r="E13" s="37">
        <v>49</v>
      </c>
      <c r="F13" s="38">
        <v>0</v>
      </c>
      <c r="G13" s="39">
        <v>15</v>
      </c>
      <c r="H13" s="39">
        <v>37</v>
      </c>
      <c r="I13" s="40">
        <v>0</v>
      </c>
      <c r="J13" s="41">
        <f t="shared" si="0"/>
        <v>0</v>
      </c>
      <c r="K13" s="41">
        <f t="shared" si="1"/>
        <v>48</v>
      </c>
      <c r="L13" s="42">
        <f t="shared" si="2"/>
        <v>0</v>
      </c>
      <c r="M13" s="42">
        <f t="shared" si="3"/>
        <v>53340</v>
      </c>
      <c r="N13" s="42">
        <f t="shared" si="4"/>
        <v>56220</v>
      </c>
      <c r="O13" s="42">
        <f t="shared" si="5"/>
        <v>2880</v>
      </c>
      <c r="P13" s="42" t="str">
        <f>IF(O13&lt;time_NORMS!E13,INT((time_NORMS!E13-O13+59)/60)*time_NORMS!F13,"0,00")</f>
        <v>0,00</v>
      </c>
      <c r="Q13" s="42">
        <f>IF(O13&gt;time_NORMS!E13,INT((O13-time_NORMS!E13)/60)*time_NORMS!G13,"0,00")</f>
        <v>80</v>
      </c>
      <c r="R13" s="43">
        <f t="shared" si="6"/>
        <v>0</v>
      </c>
      <c r="S13" s="43">
        <f t="shared" si="7"/>
        <v>1</v>
      </c>
      <c r="T13" s="42">
        <f t="shared" si="8"/>
        <v>20</v>
      </c>
      <c r="U13" s="44">
        <f t="shared" si="9"/>
        <v>80</v>
      </c>
    </row>
    <row r="14" spans="1:21" ht="12" customHeight="1">
      <c r="A14" s="6">
        <f>drivers_list!B14</f>
        <v>8</v>
      </c>
      <c r="B14" s="6" t="str">
        <f>drivers_list!C14</f>
        <v>Британ Iрина</v>
      </c>
      <c r="C14" s="6" t="str">
        <f>drivers_list!E14</f>
        <v>Павлик Iрина</v>
      </c>
      <c r="D14" s="37">
        <v>14</v>
      </c>
      <c r="E14" s="37">
        <v>59</v>
      </c>
      <c r="F14" s="38">
        <v>0</v>
      </c>
      <c r="G14" s="39">
        <v>15</v>
      </c>
      <c r="H14" s="39">
        <v>44</v>
      </c>
      <c r="I14" s="40">
        <v>0</v>
      </c>
      <c r="J14" s="41">
        <f t="shared" si="0"/>
        <v>0</v>
      </c>
      <c r="K14" s="41">
        <f t="shared" si="1"/>
        <v>45</v>
      </c>
      <c r="L14" s="42">
        <f t="shared" si="2"/>
        <v>0</v>
      </c>
      <c r="M14" s="42">
        <f t="shared" si="3"/>
        <v>53940</v>
      </c>
      <c r="N14" s="42">
        <f t="shared" si="4"/>
        <v>56640</v>
      </c>
      <c r="O14" s="42">
        <f t="shared" si="5"/>
        <v>2700</v>
      </c>
      <c r="P14" s="42" t="str">
        <f>IF(O14&lt;time_NORMS!E14,INT((time_NORMS!E14-O14+59)/60)*time_NORMS!F14,"0,00")</f>
        <v>0,00</v>
      </c>
      <c r="Q14" s="42">
        <f>IF(O14&gt;time_NORMS!E14,INT((O14-time_NORMS!E14)/60)*time_NORMS!G14,"0,00")</f>
        <v>50</v>
      </c>
      <c r="R14" s="43">
        <f t="shared" si="6"/>
        <v>0</v>
      </c>
      <c r="S14" s="43">
        <f t="shared" si="7"/>
        <v>0</v>
      </c>
      <c r="T14" s="42">
        <f t="shared" si="8"/>
        <v>50</v>
      </c>
      <c r="U14" s="44">
        <f t="shared" si="9"/>
        <v>50</v>
      </c>
    </row>
    <row r="15" spans="1:21" ht="12" customHeight="1">
      <c r="A15" s="6">
        <f>drivers_list!B15</f>
        <v>11</v>
      </c>
      <c r="B15" s="6" t="str">
        <f>drivers_list!C15</f>
        <v>Ларіон Олеся</v>
      </c>
      <c r="C15" s="6" t="str">
        <f>drivers_list!E15</f>
        <v>Резанко Ольга</v>
      </c>
      <c r="D15" s="37">
        <v>14</v>
      </c>
      <c r="E15" s="37">
        <v>48</v>
      </c>
      <c r="F15" s="38">
        <v>0</v>
      </c>
      <c r="G15" s="39">
        <v>15</v>
      </c>
      <c r="H15" s="39">
        <v>34</v>
      </c>
      <c r="I15" s="40">
        <v>0</v>
      </c>
      <c r="J15" s="41">
        <f t="shared" si="0"/>
        <v>0</v>
      </c>
      <c r="K15" s="41">
        <f t="shared" si="1"/>
        <v>46</v>
      </c>
      <c r="L15" s="42">
        <f t="shared" si="2"/>
        <v>0</v>
      </c>
      <c r="M15" s="42">
        <f t="shared" si="3"/>
        <v>53280</v>
      </c>
      <c r="N15" s="42">
        <f t="shared" si="4"/>
        <v>56040</v>
      </c>
      <c r="O15" s="42">
        <f t="shared" si="5"/>
        <v>2760</v>
      </c>
      <c r="P15" s="42" t="str">
        <f>IF(O15&lt;time_NORMS!E15,INT((time_NORMS!E15-O15+59)/60)*time_NORMS!F15,"0,00")</f>
        <v>0,00</v>
      </c>
      <c r="Q15" s="42">
        <f>IF(O15&gt;time_NORMS!E15,INT((O15-time_NORMS!E15)/60)*time_NORMS!G15,"0,00")</f>
        <v>60</v>
      </c>
      <c r="R15" s="43">
        <f t="shared" si="6"/>
        <v>0</v>
      </c>
      <c r="S15" s="43">
        <f t="shared" si="7"/>
        <v>1</v>
      </c>
      <c r="T15" s="42">
        <f t="shared" si="8"/>
        <v>0</v>
      </c>
      <c r="U15" s="44">
        <f t="shared" si="9"/>
        <v>60</v>
      </c>
    </row>
    <row r="16" spans="1:21" ht="12" customHeight="1">
      <c r="A16" s="6">
        <f>drivers_list!B16</f>
        <v>12</v>
      </c>
      <c r="B16" s="6" t="str">
        <f>drivers_list!C16</f>
        <v>Терехова Валерія</v>
      </c>
      <c r="C16" s="6" t="str">
        <f>drivers_list!E16</f>
        <v>Дар'я Дехтяренко</v>
      </c>
      <c r="D16" s="37">
        <v>16</v>
      </c>
      <c r="E16" s="37">
        <v>51</v>
      </c>
      <c r="F16" s="38">
        <v>0</v>
      </c>
      <c r="G16" s="39">
        <v>17</v>
      </c>
      <c r="H16" s="39">
        <v>39</v>
      </c>
      <c r="I16" s="40">
        <v>0</v>
      </c>
      <c r="J16" s="41">
        <f t="shared" si="0"/>
        <v>0</v>
      </c>
      <c r="K16" s="41">
        <f t="shared" si="1"/>
        <v>48</v>
      </c>
      <c r="L16" s="42">
        <f t="shared" si="2"/>
        <v>0</v>
      </c>
      <c r="M16" s="42">
        <f t="shared" si="3"/>
        <v>60660</v>
      </c>
      <c r="N16" s="42">
        <f t="shared" si="4"/>
        <v>63540</v>
      </c>
      <c r="O16" s="42">
        <f t="shared" si="5"/>
        <v>2880</v>
      </c>
      <c r="P16" s="42" t="str">
        <f>IF(O16&lt;time_NORMS!E16,INT((time_NORMS!E16-O16+59)/60)*time_NORMS!F16,"0,00")</f>
        <v>0,00</v>
      </c>
      <c r="Q16" s="42">
        <f>IF(O16&gt;time_NORMS!E16,INT((O16-time_NORMS!E16)/60)*time_NORMS!G16,"0,00")</f>
        <v>80</v>
      </c>
      <c r="R16" s="43">
        <f t="shared" si="6"/>
        <v>0</v>
      </c>
      <c r="S16" s="43">
        <f t="shared" si="7"/>
        <v>1</v>
      </c>
      <c r="T16" s="42">
        <f t="shared" si="8"/>
        <v>20</v>
      </c>
      <c r="U16" s="44">
        <f t="shared" si="9"/>
        <v>80</v>
      </c>
    </row>
    <row r="17" spans="1:21" ht="12" customHeight="1">
      <c r="A17" s="6">
        <f>drivers_list!B17</f>
        <v>14</v>
      </c>
      <c r="B17" s="6" t="str">
        <f>drivers_list!C17</f>
        <v>Слесаренко Ніна</v>
      </c>
      <c r="C17" s="6" t="str">
        <f>drivers_list!E17</f>
        <v>Басіна Ірина</v>
      </c>
      <c r="D17" s="37">
        <v>15</v>
      </c>
      <c r="E17" s="37">
        <v>6</v>
      </c>
      <c r="F17" s="38">
        <v>0</v>
      </c>
      <c r="G17" s="39">
        <v>15</v>
      </c>
      <c r="H17" s="39">
        <v>50</v>
      </c>
      <c r="I17" s="40">
        <v>0</v>
      </c>
      <c r="J17" s="41">
        <f t="shared" si="0"/>
        <v>0</v>
      </c>
      <c r="K17" s="41">
        <f t="shared" si="1"/>
        <v>44</v>
      </c>
      <c r="L17" s="42">
        <f t="shared" si="2"/>
        <v>0</v>
      </c>
      <c r="M17" s="42">
        <f t="shared" si="3"/>
        <v>54360</v>
      </c>
      <c r="N17" s="42">
        <f t="shared" si="4"/>
        <v>57000</v>
      </c>
      <c r="O17" s="42">
        <f t="shared" si="5"/>
        <v>2640</v>
      </c>
      <c r="P17" s="42" t="str">
        <f>IF(O17&lt;time_NORMS!E17,INT((time_NORMS!E17-O17+59)/60)*time_NORMS!F17,"0,00")</f>
        <v>0,00</v>
      </c>
      <c r="Q17" s="42">
        <f>IF(O17&gt;time_NORMS!E17,INT((O17-time_NORMS!E17)/60)*time_NORMS!G17,"0,00")</f>
        <v>40</v>
      </c>
      <c r="R17" s="43">
        <f t="shared" si="6"/>
        <v>0</v>
      </c>
      <c r="S17" s="43">
        <f t="shared" si="7"/>
        <v>0</v>
      </c>
      <c r="T17" s="42">
        <f t="shared" si="8"/>
        <v>40</v>
      </c>
      <c r="U17" s="44">
        <f t="shared" si="9"/>
        <v>40</v>
      </c>
    </row>
    <row r="18" spans="1:21" ht="12" customHeight="1">
      <c r="A18" s="6">
        <f>drivers_list!B18</f>
        <v>15</v>
      </c>
      <c r="B18" s="6" t="str">
        <f>drivers_list!C18</f>
        <v>Шульга Ганна</v>
      </c>
      <c r="C18" s="6" t="str">
        <f>drivers_list!E18</f>
        <v>Івершень Тетяна</v>
      </c>
      <c r="D18" s="37">
        <v>15</v>
      </c>
      <c r="E18" s="37">
        <v>2</v>
      </c>
      <c r="F18" s="38">
        <v>0</v>
      </c>
      <c r="G18" s="39">
        <v>15</v>
      </c>
      <c r="H18" s="39">
        <v>44</v>
      </c>
      <c r="I18" s="40">
        <v>0</v>
      </c>
      <c r="J18" s="41">
        <f t="shared" si="0"/>
        <v>0</v>
      </c>
      <c r="K18" s="41">
        <f t="shared" si="1"/>
        <v>42</v>
      </c>
      <c r="L18" s="42">
        <f t="shared" si="2"/>
        <v>0</v>
      </c>
      <c r="M18" s="42">
        <f t="shared" si="3"/>
        <v>54120</v>
      </c>
      <c r="N18" s="42">
        <f t="shared" si="4"/>
        <v>56640</v>
      </c>
      <c r="O18" s="42">
        <f t="shared" si="5"/>
        <v>2520</v>
      </c>
      <c r="P18" s="42" t="str">
        <f>IF(O18&lt;time_NORMS!E18,INT((time_NORMS!E18-O18+59)/60)*time_NORMS!F18,"0,00")</f>
        <v>0,00</v>
      </c>
      <c r="Q18" s="42">
        <f>IF(O18&gt;time_NORMS!E18,INT((O18-time_NORMS!E18)/60)*time_NORMS!G18,"0,00")</f>
        <v>20</v>
      </c>
      <c r="R18" s="43">
        <f t="shared" si="6"/>
        <v>0</v>
      </c>
      <c r="S18" s="43">
        <f t="shared" si="7"/>
        <v>0</v>
      </c>
      <c r="T18" s="42">
        <f t="shared" si="8"/>
        <v>20</v>
      </c>
      <c r="U18" s="44">
        <f t="shared" si="9"/>
        <v>20</v>
      </c>
    </row>
    <row r="19" spans="1:21" ht="12" customHeight="1">
      <c r="A19" s="6">
        <f>drivers_list!B19</f>
        <v>17</v>
      </c>
      <c r="B19" s="6" t="str">
        <f>drivers_list!C19</f>
        <v>Федіна Наталія</v>
      </c>
      <c r="C19" s="6" t="str">
        <f>drivers_list!E19</f>
        <v>Когут  Анна</v>
      </c>
      <c r="D19" s="37">
        <v>16</v>
      </c>
      <c r="E19" s="37">
        <v>43</v>
      </c>
      <c r="F19" s="38">
        <v>0</v>
      </c>
      <c r="G19" s="39">
        <v>17</v>
      </c>
      <c r="H19" s="39">
        <v>27</v>
      </c>
      <c r="I19" s="40">
        <v>0</v>
      </c>
      <c r="J19" s="41">
        <f t="shared" si="0"/>
        <v>0</v>
      </c>
      <c r="K19" s="41">
        <f t="shared" si="1"/>
        <v>44</v>
      </c>
      <c r="L19" s="42">
        <f t="shared" si="2"/>
        <v>0</v>
      </c>
      <c r="M19" s="42">
        <f t="shared" si="3"/>
        <v>60180</v>
      </c>
      <c r="N19" s="42">
        <f t="shared" si="4"/>
        <v>62820</v>
      </c>
      <c r="O19" s="42">
        <f t="shared" si="5"/>
        <v>2640</v>
      </c>
      <c r="P19" s="42" t="str">
        <f>IF(O19&lt;time_NORMS!E19,INT((time_NORMS!E19-O19+59)/60)*time_NORMS!F19,"0,00")</f>
        <v>0,00</v>
      </c>
      <c r="Q19" s="42">
        <f>IF(O19&gt;time_NORMS!E19,INT((O19-time_NORMS!E19)/60)*time_NORMS!G19,"0,00")</f>
        <v>40</v>
      </c>
      <c r="R19" s="43">
        <f t="shared" si="6"/>
        <v>0</v>
      </c>
      <c r="S19" s="43">
        <f t="shared" si="7"/>
        <v>0</v>
      </c>
      <c r="T19" s="42">
        <f t="shared" si="8"/>
        <v>40</v>
      </c>
      <c r="U19" s="44">
        <f t="shared" si="9"/>
        <v>40</v>
      </c>
    </row>
    <row r="20" spans="1:21" ht="12" customHeight="1">
      <c r="A20" s="6">
        <f>drivers_list!B20</f>
        <v>19</v>
      </c>
      <c r="B20" s="6" t="str">
        <f>drivers_list!C20</f>
        <v>Кускова Крістіна</v>
      </c>
      <c r="C20" s="6" t="str">
        <f>drivers_list!E20</f>
        <v xml:space="preserve">Таня Фортуна </v>
      </c>
      <c r="D20" s="37">
        <v>15</v>
      </c>
      <c r="E20" s="37">
        <v>24</v>
      </c>
      <c r="F20" s="38">
        <v>0</v>
      </c>
      <c r="G20" s="39">
        <v>16</v>
      </c>
      <c r="H20" s="39">
        <v>4</v>
      </c>
      <c r="I20" s="40">
        <v>0</v>
      </c>
      <c r="J20" s="41">
        <f t="shared" si="0"/>
        <v>0</v>
      </c>
      <c r="K20" s="41">
        <f t="shared" si="1"/>
        <v>40</v>
      </c>
      <c r="L20" s="42">
        <f t="shared" si="2"/>
        <v>0</v>
      </c>
      <c r="M20" s="42">
        <f t="shared" si="3"/>
        <v>55440</v>
      </c>
      <c r="N20" s="42">
        <f t="shared" si="4"/>
        <v>57840</v>
      </c>
      <c r="O20" s="42">
        <f t="shared" si="5"/>
        <v>2400</v>
      </c>
      <c r="P20" s="42" t="str">
        <f>IF(O20&lt;time_NORMS!E20,INT((time_NORMS!E20-O20+59)/60)*time_NORMS!F20,"0,00")</f>
        <v>0,00</v>
      </c>
      <c r="Q20" s="42" t="str">
        <f>IF(O20&gt;time_NORMS!E20,INT((O20-time_NORMS!E20)/60)*time_NORMS!G20,"0,00")</f>
        <v>0,00</v>
      </c>
      <c r="R20" s="43">
        <f t="shared" si="6"/>
        <v>0</v>
      </c>
      <c r="S20" s="43">
        <f t="shared" si="7"/>
        <v>0</v>
      </c>
      <c r="T20" s="42">
        <f t="shared" si="8"/>
        <v>0</v>
      </c>
      <c r="U20" s="44">
        <f t="shared" si="9"/>
        <v>0</v>
      </c>
    </row>
    <row r="21" spans="1:21" ht="12" customHeight="1">
      <c r="A21" s="6">
        <f>drivers_list!B21</f>
        <v>20</v>
      </c>
      <c r="B21" s="6" t="str">
        <f>drivers_list!C21</f>
        <v>Ковальчук Юлія</v>
      </c>
      <c r="C21" s="6" t="str">
        <f>drivers_list!E21</f>
        <v>Ільїна Дар'я</v>
      </c>
      <c r="D21" s="37">
        <v>15</v>
      </c>
      <c r="E21" s="37">
        <v>41</v>
      </c>
      <c r="F21" s="38">
        <v>0</v>
      </c>
      <c r="G21" s="39">
        <v>17</v>
      </c>
      <c r="H21" s="39">
        <v>14</v>
      </c>
      <c r="I21" s="40">
        <v>0</v>
      </c>
      <c r="J21" s="41">
        <f t="shared" si="0"/>
        <v>1</v>
      </c>
      <c r="K21" s="41">
        <f t="shared" si="1"/>
        <v>33</v>
      </c>
      <c r="L21" s="42">
        <f t="shared" si="2"/>
        <v>0</v>
      </c>
      <c r="M21" s="42">
        <f t="shared" si="3"/>
        <v>56460</v>
      </c>
      <c r="N21" s="42">
        <f t="shared" si="4"/>
        <v>62040</v>
      </c>
      <c r="O21" s="42">
        <f t="shared" si="5"/>
        <v>5580</v>
      </c>
      <c r="P21" s="42" t="str">
        <f>IF(O21&lt;time_NORMS!E21,INT((time_NORMS!E21-O21+59)/60)*time_NORMS!F21,"0,00")</f>
        <v>0,00</v>
      </c>
      <c r="Q21" s="42">
        <f>IF(O21&gt;time_NORMS!E21,INT((O21-time_NORMS!E21)/60)*time_NORMS!G21,"0,00")</f>
        <v>530</v>
      </c>
      <c r="R21" s="43">
        <f t="shared" si="6"/>
        <v>0</v>
      </c>
      <c r="S21" s="43">
        <f t="shared" si="7"/>
        <v>8</v>
      </c>
      <c r="T21" s="42">
        <f t="shared" si="8"/>
        <v>50</v>
      </c>
      <c r="U21" s="44">
        <f t="shared" si="9"/>
        <v>530</v>
      </c>
    </row>
    <row r="22" spans="1:21" ht="12" customHeight="1">
      <c r="A22" s="6">
        <f>drivers_list!B22</f>
        <v>21</v>
      </c>
      <c r="B22" s="6" t="str">
        <f>drivers_list!C22</f>
        <v>Головач Олександра</v>
      </c>
      <c r="C22" s="6" t="str">
        <f>drivers_list!E22</f>
        <v>Соболевская Светлана</v>
      </c>
      <c r="D22" s="37">
        <v>16</v>
      </c>
      <c r="E22" s="37">
        <v>0</v>
      </c>
      <c r="F22" s="38">
        <v>0</v>
      </c>
      <c r="G22" s="39">
        <v>16</v>
      </c>
      <c r="H22" s="39">
        <v>45</v>
      </c>
      <c r="I22" s="40">
        <v>0</v>
      </c>
      <c r="J22" s="41">
        <f t="shared" si="0"/>
        <v>0</v>
      </c>
      <c r="K22" s="41">
        <f t="shared" si="1"/>
        <v>45</v>
      </c>
      <c r="L22" s="42">
        <f t="shared" si="2"/>
        <v>0</v>
      </c>
      <c r="M22" s="42">
        <f t="shared" si="3"/>
        <v>57600</v>
      </c>
      <c r="N22" s="42">
        <f t="shared" si="4"/>
        <v>60300</v>
      </c>
      <c r="O22" s="42">
        <f t="shared" si="5"/>
        <v>2700</v>
      </c>
      <c r="P22" s="42" t="str">
        <f>IF(O22&lt;time_NORMS!E22,INT((time_NORMS!E22-O22+59)/60)*time_NORMS!F22,"0,00")</f>
        <v>0,00</v>
      </c>
      <c r="Q22" s="42">
        <f>IF(O22&gt;time_NORMS!E22,INT((O22-time_NORMS!E22)/60)*time_NORMS!G22,"0,00")</f>
        <v>50</v>
      </c>
      <c r="R22" s="43">
        <f t="shared" si="6"/>
        <v>0</v>
      </c>
      <c r="S22" s="43">
        <f t="shared" si="7"/>
        <v>0</v>
      </c>
      <c r="T22" s="42">
        <f t="shared" si="8"/>
        <v>50</v>
      </c>
      <c r="U22" s="44">
        <f t="shared" si="9"/>
        <v>50</v>
      </c>
    </row>
    <row r="23" spans="1:21" ht="12" customHeight="1">
      <c r="A23" s="6">
        <f>drivers_list!B23</f>
        <v>23</v>
      </c>
      <c r="B23" s="6" t="str">
        <f>drivers_list!C23</f>
        <v>Гриценко Юлія</v>
      </c>
      <c r="C23" s="6" t="str">
        <f>drivers_list!E23</f>
        <v xml:space="preserve">Кравець Яна </v>
      </c>
      <c r="D23" s="37">
        <v>16</v>
      </c>
      <c r="E23" s="37">
        <v>6</v>
      </c>
      <c r="F23" s="38">
        <v>0</v>
      </c>
      <c r="G23" s="39">
        <v>16</v>
      </c>
      <c r="H23" s="39">
        <v>48</v>
      </c>
      <c r="I23" s="40">
        <v>0</v>
      </c>
      <c r="J23" s="41">
        <f t="shared" si="0"/>
        <v>0</v>
      </c>
      <c r="K23" s="41">
        <f t="shared" si="1"/>
        <v>42</v>
      </c>
      <c r="L23" s="42">
        <f t="shared" si="2"/>
        <v>0</v>
      </c>
      <c r="M23" s="42">
        <f t="shared" si="3"/>
        <v>57960</v>
      </c>
      <c r="N23" s="42">
        <f t="shared" si="4"/>
        <v>60480</v>
      </c>
      <c r="O23" s="42">
        <f t="shared" si="5"/>
        <v>2520</v>
      </c>
      <c r="P23" s="42" t="str">
        <f>IF(O23&lt;time_NORMS!E23,INT((time_NORMS!E23-O23+59)/60)*time_NORMS!F23,"0,00")</f>
        <v>0,00</v>
      </c>
      <c r="Q23" s="42">
        <f>IF(O23&gt;time_NORMS!E23,INT((O23-time_NORMS!E23)/60)*time_NORMS!G23,"0,00")</f>
        <v>20</v>
      </c>
      <c r="R23" s="43">
        <f t="shared" si="6"/>
        <v>0</v>
      </c>
      <c r="S23" s="43">
        <f t="shared" si="7"/>
        <v>0</v>
      </c>
      <c r="T23" s="42">
        <f t="shared" si="8"/>
        <v>20</v>
      </c>
      <c r="U23" s="44">
        <f t="shared" si="9"/>
        <v>20</v>
      </c>
    </row>
    <row r="24" spans="1:21" ht="12" customHeight="1">
      <c r="A24" s="6">
        <f>drivers_list!B24</f>
        <v>24</v>
      </c>
      <c r="B24" s="6" t="str">
        <f>drivers_list!C24</f>
        <v>Кібалко Ірина</v>
      </c>
      <c r="C24" s="6" t="str">
        <f>drivers_list!E24</f>
        <v>Павлюк Ксенія</v>
      </c>
      <c r="D24" s="37">
        <v>15</v>
      </c>
      <c r="E24" s="37">
        <v>42</v>
      </c>
      <c r="F24" s="38">
        <v>0</v>
      </c>
      <c r="G24" s="39">
        <v>16</v>
      </c>
      <c r="H24" s="39">
        <v>32</v>
      </c>
      <c r="I24" s="40">
        <v>0</v>
      </c>
      <c r="J24" s="41">
        <f t="shared" si="0"/>
        <v>0</v>
      </c>
      <c r="K24" s="41">
        <f t="shared" si="1"/>
        <v>50</v>
      </c>
      <c r="L24" s="42">
        <f t="shared" si="2"/>
        <v>0</v>
      </c>
      <c r="M24" s="42">
        <f t="shared" si="3"/>
        <v>56520</v>
      </c>
      <c r="N24" s="42">
        <f t="shared" si="4"/>
        <v>59520</v>
      </c>
      <c r="O24" s="42">
        <f t="shared" si="5"/>
        <v>3000</v>
      </c>
      <c r="P24" s="42" t="str">
        <f>IF(O24&lt;time_NORMS!E24,INT((time_NORMS!E24-O24+59)/60)*time_NORMS!F24,"0,00")</f>
        <v>0,00</v>
      </c>
      <c r="Q24" s="42">
        <f>IF(O24&gt;time_NORMS!E24,INT((O24-time_NORMS!E24)/60)*time_NORMS!G24,"0,00")</f>
        <v>100</v>
      </c>
      <c r="R24" s="43">
        <f t="shared" si="6"/>
        <v>0</v>
      </c>
      <c r="S24" s="43">
        <f t="shared" si="7"/>
        <v>1</v>
      </c>
      <c r="T24" s="42">
        <f t="shared" si="8"/>
        <v>40</v>
      </c>
      <c r="U24" s="44">
        <f t="shared" si="9"/>
        <v>100</v>
      </c>
    </row>
    <row r="25" spans="1:21" ht="12" customHeight="1">
      <c r="A25" s="6">
        <f>drivers_list!B25</f>
        <v>26</v>
      </c>
      <c r="B25" s="6" t="str">
        <f>drivers_list!C25</f>
        <v>Адамова Анна</v>
      </c>
      <c r="C25" s="6" t="str">
        <f>drivers_list!E25</f>
        <v>Долгер Марина</v>
      </c>
      <c r="D25" s="37">
        <v>15</v>
      </c>
      <c r="E25" s="37">
        <v>31</v>
      </c>
      <c r="F25" s="38">
        <v>0</v>
      </c>
      <c r="G25" s="39">
        <v>16</v>
      </c>
      <c r="H25" s="39">
        <v>11</v>
      </c>
      <c r="I25" s="40">
        <v>0</v>
      </c>
      <c r="J25" s="41">
        <f t="shared" si="0"/>
        <v>0</v>
      </c>
      <c r="K25" s="41">
        <f t="shared" si="1"/>
        <v>40</v>
      </c>
      <c r="L25" s="42">
        <f t="shared" si="2"/>
        <v>0</v>
      </c>
      <c r="M25" s="42">
        <f t="shared" si="3"/>
        <v>55860</v>
      </c>
      <c r="N25" s="42">
        <f t="shared" si="4"/>
        <v>58260</v>
      </c>
      <c r="O25" s="42">
        <f t="shared" si="5"/>
        <v>2400</v>
      </c>
      <c r="P25" s="42" t="str">
        <f>IF(O25&lt;time_NORMS!E25,INT((time_NORMS!E25-O25+59)/60)*time_NORMS!F25,"0,00")</f>
        <v>0,00</v>
      </c>
      <c r="Q25" s="42" t="str">
        <f>IF(O25&gt;time_NORMS!E25,INT((O25-time_NORMS!E25)/60)*time_NORMS!G25,"0,00")</f>
        <v>0,00</v>
      </c>
      <c r="R25" s="43">
        <f t="shared" si="6"/>
        <v>0</v>
      </c>
      <c r="S25" s="43">
        <f t="shared" si="7"/>
        <v>0</v>
      </c>
      <c r="T25" s="42">
        <f t="shared" si="8"/>
        <v>0</v>
      </c>
      <c r="U25" s="44">
        <f t="shared" si="9"/>
        <v>0</v>
      </c>
    </row>
    <row r="26" spans="1:21" ht="12" customHeight="1">
      <c r="A26" s="6">
        <f>drivers_list!B26</f>
        <v>27</v>
      </c>
      <c r="B26" s="6" t="str">
        <f>drivers_list!C26</f>
        <v>Міщенко Олександра</v>
      </c>
      <c r="C26" s="6" t="str">
        <f>drivers_list!E26</f>
        <v>Яценко Оксана</v>
      </c>
      <c r="D26" s="37">
        <v>15</v>
      </c>
      <c r="E26" s="37">
        <v>29</v>
      </c>
      <c r="F26" s="38">
        <v>0</v>
      </c>
      <c r="G26" s="39">
        <v>16</v>
      </c>
      <c r="H26" s="39">
        <v>13</v>
      </c>
      <c r="I26" s="40">
        <v>0</v>
      </c>
      <c r="J26" s="41">
        <f t="shared" si="0"/>
        <v>0</v>
      </c>
      <c r="K26" s="41">
        <f t="shared" si="1"/>
        <v>44</v>
      </c>
      <c r="L26" s="42">
        <f t="shared" si="2"/>
        <v>0</v>
      </c>
      <c r="M26" s="42">
        <f t="shared" si="3"/>
        <v>55740</v>
      </c>
      <c r="N26" s="42">
        <f t="shared" si="4"/>
        <v>58380</v>
      </c>
      <c r="O26" s="42">
        <f t="shared" si="5"/>
        <v>2640</v>
      </c>
      <c r="P26" s="42" t="str">
        <f>IF(O26&lt;time_NORMS!E26,INT((time_NORMS!E26-O26+59)/60)*time_NORMS!F26,"0,00")</f>
        <v>0,00</v>
      </c>
      <c r="Q26" s="42">
        <f>IF(O26&gt;time_NORMS!E26,INT((O26-time_NORMS!E26)/60)*time_NORMS!G26,"0,00")</f>
        <v>40</v>
      </c>
      <c r="R26" s="43">
        <f t="shared" si="6"/>
        <v>0</v>
      </c>
      <c r="S26" s="43">
        <f t="shared" si="7"/>
        <v>0</v>
      </c>
      <c r="T26" s="42">
        <f t="shared" si="8"/>
        <v>40</v>
      </c>
      <c r="U26" s="44">
        <f t="shared" si="9"/>
        <v>40</v>
      </c>
    </row>
    <row r="27" spans="1:21" ht="12" customHeight="1">
      <c r="A27" s="6">
        <f>drivers_list!B27</f>
        <v>30</v>
      </c>
      <c r="B27" s="6" t="str">
        <f>drivers_list!C27</f>
        <v>Бортяна Любов</v>
      </c>
      <c r="C27" s="6" t="str">
        <f>drivers_list!E27</f>
        <v>Павлюк Анжеліка</v>
      </c>
      <c r="D27" s="37">
        <v>15</v>
      </c>
      <c r="E27" s="37">
        <v>37</v>
      </c>
      <c r="F27" s="38">
        <v>0</v>
      </c>
      <c r="G27" s="39">
        <v>16</v>
      </c>
      <c r="H27" s="39">
        <v>17</v>
      </c>
      <c r="I27" s="40">
        <v>0</v>
      </c>
      <c r="J27" s="41">
        <f t="shared" si="0"/>
        <v>0</v>
      </c>
      <c r="K27" s="41">
        <f t="shared" si="1"/>
        <v>40</v>
      </c>
      <c r="L27" s="42">
        <f t="shared" si="2"/>
        <v>0</v>
      </c>
      <c r="M27" s="42">
        <f t="shared" si="3"/>
        <v>56220</v>
      </c>
      <c r="N27" s="42">
        <f t="shared" si="4"/>
        <v>58620</v>
      </c>
      <c r="O27" s="42">
        <f t="shared" si="5"/>
        <v>2400</v>
      </c>
      <c r="P27" s="42" t="str">
        <f>IF(O27&lt;time_NORMS!E27,INT((time_NORMS!E27-O27+59)/60)*time_NORMS!F27,"0,00")</f>
        <v>0,00</v>
      </c>
      <c r="Q27" s="42" t="str">
        <f>IF(O27&gt;time_NORMS!E27,INT((O27-time_NORMS!E27)/60)*time_NORMS!G27,"0,00")</f>
        <v>0,00</v>
      </c>
      <c r="R27" s="43">
        <f t="shared" si="6"/>
        <v>0</v>
      </c>
      <c r="S27" s="43">
        <f t="shared" si="7"/>
        <v>0</v>
      </c>
      <c r="T27" s="42">
        <f t="shared" si="8"/>
        <v>0</v>
      </c>
      <c r="U27" s="44">
        <f t="shared" si="9"/>
        <v>0</v>
      </c>
    </row>
    <row r="28" spans="1:21" ht="12" customHeight="1">
      <c r="A28" s="6">
        <f>drivers_list!B28</f>
        <v>33</v>
      </c>
      <c r="B28" s="6" t="str">
        <f>drivers_list!C28</f>
        <v xml:space="preserve">Даценко Олеся </v>
      </c>
      <c r="C28" s="6" t="str">
        <f>drivers_list!E28</f>
        <v>Марченко Світлана</v>
      </c>
      <c r="D28" s="37">
        <v>15</v>
      </c>
      <c r="E28" s="37">
        <v>48</v>
      </c>
      <c r="F28" s="38">
        <v>0</v>
      </c>
      <c r="G28" s="39">
        <v>16</v>
      </c>
      <c r="H28" s="39">
        <v>28</v>
      </c>
      <c r="I28" s="40">
        <v>0</v>
      </c>
      <c r="J28" s="41">
        <f t="shared" si="0"/>
        <v>0</v>
      </c>
      <c r="K28" s="41">
        <f t="shared" si="1"/>
        <v>40</v>
      </c>
      <c r="L28" s="42">
        <f t="shared" si="2"/>
        <v>0</v>
      </c>
      <c r="M28" s="42">
        <f t="shared" si="3"/>
        <v>56880</v>
      </c>
      <c r="N28" s="42">
        <f t="shared" si="4"/>
        <v>59280</v>
      </c>
      <c r="O28" s="42">
        <f t="shared" si="5"/>
        <v>2400</v>
      </c>
      <c r="P28" s="42" t="str">
        <f>IF(O28&lt;time_NORMS!E28,INT((time_NORMS!E28-O28+59)/60)*time_NORMS!F28,"0,00")</f>
        <v>0,00</v>
      </c>
      <c r="Q28" s="42" t="str">
        <f>IF(O28&gt;time_NORMS!E28,INT((O28-time_NORMS!E28)/60)*time_NORMS!G28,"0,00")</f>
        <v>0,00</v>
      </c>
      <c r="R28" s="43">
        <f t="shared" si="6"/>
        <v>0</v>
      </c>
      <c r="S28" s="43">
        <f t="shared" si="7"/>
        <v>0</v>
      </c>
      <c r="T28" s="42">
        <f t="shared" si="8"/>
        <v>0</v>
      </c>
      <c r="U28" s="44">
        <f t="shared" si="9"/>
        <v>0</v>
      </c>
    </row>
    <row r="29" spans="1:21" ht="12" customHeight="1">
      <c r="A29" s="6">
        <f>drivers_list!B29</f>
        <v>35</v>
      </c>
      <c r="B29" s="6" t="str">
        <f>drivers_list!C29</f>
        <v>Пономаренко Олеся</v>
      </c>
      <c r="C29" s="6" t="str">
        <f>drivers_list!E29</f>
        <v>Ходацька Оксана</v>
      </c>
      <c r="D29" s="37">
        <v>15</v>
      </c>
      <c r="E29" s="37">
        <v>21</v>
      </c>
      <c r="F29" s="38">
        <v>0</v>
      </c>
      <c r="G29" s="39">
        <v>16</v>
      </c>
      <c r="H29" s="39">
        <v>3</v>
      </c>
      <c r="I29" s="40">
        <v>0</v>
      </c>
      <c r="J29" s="41">
        <f t="shared" si="0"/>
        <v>0</v>
      </c>
      <c r="K29" s="41">
        <f t="shared" si="1"/>
        <v>42</v>
      </c>
      <c r="L29" s="42">
        <f t="shared" si="2"/>
        <v>0</v>
      </c>
      <c r="M29" s="42">
        <f t="shared" si="3"/>
        <v>55260</v>
      </c>
      <c r="N29" s="42">
        <f t="shared" si="4"/>
        <v>57780</v>
      </c>
      <c r="O29" s="42">
        <f t="shared" si="5"/>
        <v>2520</v>
      </c>
      <c r="P29" s="42" t="str">
        <f>IF(O29&lt;time_NORMS!E29,INT((time_NORMS!E29-O29+59)/60)*time_NORMS!F29,"0,00")</f>
        <v>0,00</v>
      </c>
      <c r="Q29" s="42">
        <f>IF(O29&gt;time_NORMS!E29,INT((O29-time_NORMS!E29)/60)*time_NORMS!G29,"0,00")</f>
        <v>20</v>
      </c>
      <c r="R29" s="43">
        <f t="shared" si="6"/>
        <v>0</v>
      </c>
      <c r="S29" s="43">
        <f t="shared" si="7"/>
        <v>0</v>
      </c>
      <c r="T29" s="42">
        <f t="shared" si="8"/>
        <v>20</v>
      </c>
      <c r="U29" s="44">
        <f t="shared" si="9"/>
        <v>20</v>
      </c>
    </row>
    <row r="30" spans="1:21" ht="12" customHeight="1">
      <c r="A30" s="6">
        <f>drivers_list!B30</f>
        <v>42</v>
      </c>
      <c r="B30" s="6" t="str">
        <f>drivers_list!C30</f>
        <v>Міхася</v>
      </c>
      <c r="C30" s="6" t="str">
        <f>drivers_list!E30</f>
        <v xml:space="preserve">Дмитрієва Олена </v>
      </c>
      <c r="D30" s="37">
        <v>15</v>
      </c>
      <c r="E30" s="37">
        <v>49</v>
      </c>
      <c r="F30" s="38">
        <v>0</v>
      </c>
      <c r="G30" s="39">
        <v>16</v>
      </c>
      <c r="H30" s="39">
        <v>32</v>
      </c>
      <c r="I30" s="40">
        <v>0</v>
      </c>
      <c r="J30" s="41">
        <f t="shared" si="0"/>
        <v>0</v>
      </c>
      <c r="K30" s="41">
        <f t="shared" si="1"/>
        <v>43</v>
      </c>
      <c r="L30" s="42">
        <f t="shared" si="2"/>
        <v>0</v>
      </c>
      <c r="M30" s="42">
        <f t="shared" si="3"/>
        <v>56940</v>
      </c>
      <c r="N30" s="42">
        <f t="shared" si="4"/>
        <v>59520</v>
      </c>
      <c r="O30" s="42">
        <f t="shared" si="5"/>
        <v>2580</v>
      </c>
      <c r="P30" s="42" t="str">
        <f>IF(O30&lt;time_NORMS!E30,INT((time_NORMS!E30-O30+59)/60)*time_NORMS!F30,"0,00")</f>
        <v>0,00</v>
      </c>
      <c r="Q30" s="42">
        <f>IF(O30&gt;time_NORMS!E30,INT((O30-time_NORMS!E30)/60)*time_NORMS!G30,"0,00")</f>
        <v>30</v>
      </c>
      <c r="R30" s="43">
        <f t="shared" si="6"/>
        <v>0</v>
      </c>
      <c r="S30" s="43">
        <f t="shared" si="7"/>
        <v>0</v>
      </c>
      <c r="T30" s="42">
        <f t="shared" si="8"/>
        <v>30</v>
      </c>
      <c r="U30" s="44">
        <f t="shared" si="9"/>
        <v>30</v>
      </c>
    </row>
    <row r="31" spans="1:21" ht="12" customHeight="1">
      <c r="A31" s="6">
        <f>drivers_list!B31</f>
        <v>43</v>
      </c>
      <c r="B31" s="6" t="str">
        <f>drivers_list!C31</f>
        <v>Грачова Вікторія</v>
      </c>
      <c r="C31" s="6" t="str">
        <f>drivers_list!E31</f>
        <v>Барна Анна</v>
      </c>
      <c r="D31" s="37">
        <v>16</v>
      </c>
      <c r="E31" s="37">
        <v>35</v>
      </c>
      <c r="F31" s="38">
        <v>0</v>
      </c>
      <c r="G31" s="39">
        <v>17.22</v>
      </c>
      <c r="H31" s="39">
        <v>22</v>
      </c>
      <c r="I31" s="40">
        <v>0</v>
      </c>
      <c r="J31" s="41">
        <f t="shared" si="0"/>
        <v>1</v>
      </c>
      <c r="K31" s="41">
        <f t="shared" si="1"/>
        <v>0</v>
      </c>
      <c r="L31" s="42">
        <f t="shared" si="2"/>
        <v>11.999999999992724</v>
      </c>
      <c r="M31" s="42">
        <f t="shared" si="3"/>
        <v>59700</v>
      </c>
      <c r="N31" s="42">
        <f t="shared" si="4"/>
        <v>63311.999999999993</v>
      </c>
      <c r="O31" s="42">
        <f t="shared" si="5"/>
        <v>3611.9999999999927</v>
      </c>
      <c r="P31" s="42" t="str">
        <f>IF(O31&lt;time_NORMS!E31,INT((time_NORMS!E31-O31+59)/60)*time_NORMS!F31,"0,00")</f>
        <v>0,00</v>
      </c>
      <c r="Q31" s="42">
        <f>IF(O31&gt;time_NORMS!E31,INT((O31-time_NORMS!E31)/60)*time_NORMS!G31,"0,00")</f>
        <v>200</v>
      </c>
      <c r="R31" s="43">
        <f t="shared" si="6"/>
        <v>0</v>
      </c>
      <c r="S31" s="43">
        <f t="shared" si="7"/>
        <v>3</v>
      </c>
      <c r="T31" s="42">
        <f t="shared" si="8"/>
        <v>20</v>
      </c>
      <c r="U31" s="44">
        <f t="shared" si="9"/>
        <v>200</v>
      </c>
    </row>
    <row r="32" spans="1:21" ht="12" customHeight="1">
      <c r="A32" s="6">
        <f>drivers_list!B32</f>
        <v>44</v>
      </c>
      <c r="B32" s="6" t="str">
        <f>drivers_list!C32</f>
        <v>Валуйська Анна</v>
      </c>
      <c r="C32" s="6" t="str">
        <f>drivers_list!E32</f>
        <v>Ladushka</v>
      </c>
      <c r="D32" s="37">
        <v>15</v>
      </c>
      <c r="E32" s="37">
        <v>35</v>
      </c>
      <c r="F32" s="38">
        <v>0</v>
      </c>
      <c r="G32" s="39">
        <v>16</v>
      </c>
      <c r="H32" s="39">
        <v>15</v>
      </c>
      <c r="I32" s="40">
        <v>0</v>
      </c>
      <c r="J32" s="41">
        <f t="shared" si="0"/>
        <v>0</v>
      </c>
      <c r="K32" s="41">
        <f t="shared" si="1"/>
        <v>40</v>
      </c>
      <c r="L32" s="42">
        <f t="shared" si="2"/>
        <v>0</v>
      </c>
      <c r="M32" s="42">
        <f t="shared" si="3"/>
        <v>56100</v>
      </c>
      <c r="N32" s="42">
        <f t="shared" si="4"/>
        <v>58500</v>
      </c>
      <c r="O32" s="42">
        <f t="shared" si="5"/>
        <v>2400</v>
      </c>
      <c r="P32" s="42" t="str">
        <f>IF(O32&lt;time_NORMS!E32,INT((time_NORMS!E32-O32+59)/60)*time_NORMS!F32,"0,00")</f>
        <v>0,00</v>
      </c>
      <c r="Q32" s="42" t="str">
        <f>IF(O32&gt;time_NORMS!E32,INT((O32-time_NORMS!E32)/60)*time_NORMS!G32,"0,00")</f>
        <v>0,00</v>
      </c>
      <c r="R32" s="43">
        <f t="shared" si="6"/>
        <v>0</v>
      </c>
      <c r="S32" s="43">
        <f t="shared" si="7"/>
        <v>0</v>
      </c>
      <c r="T32" s="42">
        <f t="shared" si="8"/>
        <v>0</v>
      </c>
      <c r="U32" s="44">
        <f t="shared" si="9"/>
        <v>0</v>
      </c>
    </row>
    <row r="33" spans="1:21" ht="12" customHeight="1">
      <c r="A33" s="6">
        <f>drivers_list!B33</f>
        <v>45</v>
      </c>
      <c r="B33" s="6" t="str">
        <f>drivers_list!C33</f>
        <v>Бондар Марія</v>
      </c>
      <c r="C33" s="6" t="str">
        <f>drivers_list!E33</f>
        <v>Кудріна Олена</v>
      </c>
      <c r="D33" s="37">
        <v>16</v>
      </c>
      <c r="E33" s="37">
        <v>12</v>
      </c>
      <c r="F33" s="38">
        <v>0</v>
      </c>
      <c r="G33" s="39">
        <v>17</v>
      </c>
      <c r="H33" s="39">
        <v>31</v>
      </c>
      <c r="I33" s="40">
        <v>0</v>
      </c>
      <c r="J33" s="41">
        <f t="shared" si="0"/>
        <v>1</v>
      </c>
      <c r="K33" s="41">
        <f t="shared" si="1"/>
        <v>19</v>
      </c>
      <c r="L33" s="42">
        <f t="shared" si="2"/>
        <v>0</v>
      </c>
      <c r="M33" s="42">
        <f t="shared" si="3"/>
        <v>58320</v>
      </c>
      <c r="N33" s="42">
        <f t="shared" si="4"/>
        <v>63060</v>
      </c>
      <c r="O33" s="42">
        <f t="shared" si="5"/>
        <v>4740</v>
      </c>
      <c r="P33" s="42" t="str">
        <f>IF(O33&lt;time_NORMS!E33,INT((time_NORMS!E33-O33+59)/60)*time_NORMS!F33,"0,00")</f>
        <v>0,00</v>
      </c>
      <c r="Q33" s="42">
        <f>IF(O33&gt;time_NORMS!E33,INT((O33-time_NORMS!E33)/60)*time_NORMS!G33,"0,00")</f>
        <v>390</v>
      </c>
      <c r="R33" s="43">
        <f t="shared" si="6"/>
        <v>0</v>
      </c>
      <c r="S33" s="43">
        <f t="shared" si="7"/>
        <v>6</v>
      </c>
      <c r="T33" s="42">
        <f t="shared" si="8"/>
        <v>30</v>
      </c>
      <c r="U33" s="44">
        <f t="shared" si="9"/>
        <v>390</v>
      </c>
    </row>
    <row r="34" spans="1:21" ht="12" customHeight="1">
      <c r="A34" s="6">
        <f>drivers_list!B34</f>
        <v>47</v>
      </c>
      <c r="B34" s="6" t="str">
        <f>drivers_list!C34</f>
        <v>Сінані Юлія</v>
      </c>
      <c r="C34" s="6" t="str">
        <f>drivers_list!E34</f>
        <v>Кабалик Анна</v>
      </c>
      <c r="D34" s="37">
        <v>16</v>
      </c>
      <c r="E34" s="37">
        <v>33</v>
      </c>
      <c r="F34" s="38">
        <v>0</v>
      </c>
      <c r="G34" s="39">
        <v>17</v>
      </c>
      <c r="H34" s="39">
        <v>21</v>
      </c>
      <c r="I34" s="40">
        <v>0</v>
      </c>
      <c r="J34" s="41">
        <f t="shared" si="0"/>
        <v>0</v>
      </c>
      <c r="K34" s="41">
        <f t="shared" si="1"/>
        <v>48</v>
      </c>
      <c r="L34" s="42">
        <f t="shared" si="2"/>
        <v>0</v>
      </c>
      <c r="M34" s="42">
        <f t="shared" si="3"/>
        <v>59580</v>
      </c>
      <c r="N34" s="42">
        <f t="shared" si="4"/>
        <v>62460</v>
      </c>
      <c r="O34" s="42">
        <f t="shared" si="5"/>
        <v>2880</v>
      </c>
      <c r="P34" s="42" t="str">
        <f>IF(O34&lt;time_NORMS!E34,INT((time_NORMS!E34-O34+59)/60)*time_NORMS!F34,"0,00")</f>
        <v>0,00</v>
      </c>
      <c r="Q34" s="42">
        <f>IF(O34&gt;time_NORMS!E34,INT((O34-time_NORMS!E34)/60)*time_NORMS!G34,"0,00")</f>
        <v>80</v>
      </c>
      <c r="R34" s="43">
        <f t="shared" si="6"/>
        <v>0</v>
      </c>
      <c r="S34" s="43">
        <f t="shared" si="7"/>
        <v>1</v>
      </c>
      <c r="T34" s="42">
        <f t="shared" si="8"/>
        <v>20</v>
      </c>
      <c r="U34" s="44">
        <f t="shared" si="9"/>
        <v>80</v>
      </c>
    </row>
    <row r="35" spans="1:21" ht="12" customHeight="1">
      <c r="A35" s="6">
        <f>drivers_list!B35</f>
        <v>48</v>
      </c>
      <c r="B35" s="6" t="str">
        <f>drivers_list!C35</f>
        <v>Pro-Raketa</v>
      </c>
      <c r="C35" s="6" t="str">
        <f>drivers_list!E35</f>
        <v>Atris</v>
      </c>
      <c r="D35" s="37">
        <v>16</v>
      </c>
      <c r="E35" s="37">
        <v>50</v>
      </c>
      <c r="F35" s="38">
        <v>0</v>
      </c>
      <c r="G35" s="39">
        <v>14</v>
      </c>
      <c r="H35" s="39">
        <v>40</v>
      </c>
      <c r="I35" s="40">
        <v>0</v>
      </c>
      <c r="J35" s="41">
        <f t="shared" si="0"/>
        <v>-3</v>
      </c>
      <c r="K35" s="41">
        <f t="shared" si="1"/>
        <v>50</v>
      </c>
      <c r="L35" s="42">
        <f t="shared" si="2"/>
        <v>0</v>
      </c>
      <c r="M35" s="42">
        <f t="shared" si="3"/>
        <v>60600</v>
      </c>
      <c r="N35" s="42">
        <f t="shared" si="4"/>
        <v>52800</v>
      </c>
      <c r="O35" s="42">
        <f t="shared" si="5"/>
        <v>-7800</v>
      </c>
      <c r="P35" s="42">
        <f>IF(O35&lt;time_NORMS!E35,INT((time_NORMS!E35-O35+59)/60)*time_NORMS!F35,"0,00")</f>
        <v>3400</v>
      </c>
      <c r="Q35" s="42" t="str">
        <f>IF(O35&gt;time_NORMS!E35,INT((O35-time_NORMS!E35)/60)*time_NORMS!G35,"0,00")</f>
        <v>0,00</v>
      </c>
      <c r="R35" s="43">
        <f t="shared" si="6"/>
        <v>0</v>
      </c>
      <c r="S35" s="43">
        <f t="shared" si="7"/>
        <v>56</v>
      </c>
      <c r="T35" s="42">
        <f t="shared" si="8"/>
        <v>40</v>
      </c>
      <c r="U35" s="44">
        <f t="shared" si="9"/>
        <v>3400</v>
      </c>
    </row>
    <row r="36" spans="1:21" ht="12" customHeight="1">
      <c r="A36" s="6">
        <f>drivers_list!B36</f>
        <v>16</v>
      </c>
      <c r="B36" s="6" t="str">
        <f>drivers_list!C36</f>
        <v>Яровенко Аріна</v>
      </c>
      <c r="C36" s="6" t="str">
        <f>drivers_list!E36</f>
        <v>Грошевая Юлія</v>
      </c>
      <c r="D36" s="37">
        <v>16</v>
      </c>
      <c r="E36" s="37">
        <v>22</v>
      </c>
      <c r="F36" s="38">
        <v>0</v>
      </c>
      <c r="G36" s="39">
        <v>17</v>
      </c>
      <c r="H36" s="39">
        <v>27</v>
      </c>
      <c r="I36" s="40">
        <v>0</v>
      </c>
      <c r="J36" s="41">
        <f t="shared" si="0"/>
        <v>1</v>
      </c>
      <c r="K36" s="41">
        <f t="shared" si="1"/>
        <v>5</v>
      </c>
      <c r="L36" s="42">
        <f t="shared" si="2"/>
        <v>0</v>
      </c>
      <c r="M36" s="42">
        <f t="shared" si="3"/>
        <v>58920</v>
      </c>
      <c r="N36" s="42">
        <f t="shared" si="4"/>
        <v>62820</v>
      </c>
      <c r="O36" s="42">
        <f t="shared" si="5"/>
        <v>3900</v>
      </c>
      <c r="P36" s="42" t="str">
        <f>IF(O36&lt;time_NORMS!E36,INT((time_NORMS!E36-O36+59)/60)*time_NORMS!F36,"0,00")</f>
        <v>0,00</v>
      </c>
      <c r="Q36" s="42">
        <f>IF(O36&gt;time_NORMS!E36,INT((O36-time_NORMS!E36)/60)*time_NORMS!G36,"0,00")</f>
        <v>250</v>
      </c>
      <c r="R36" s="43">
        <f t="shared" si="6"/>
        <v>0</v>
      </c>
      <c r="S36" s="43">
        <f t="shared" si="7"/>
        <v>4</v>
      </c>
      <c r="T36" s="42">
        <f t="shared" si="8"/>
        <v>10</v>
      </c>
      <c r="U36" s="44">
        <f t="shared" si="9"/>
        <v>250</v>
      </c>
    </row>
    <row r="37" spans="1:21" ht="12" customHeight="1">
      <c r="A37" s="6">
        <f>drivers_list!B37</f>
        <v>22</v>
      </c>
      <c r="B37" s="6" t="str">
        <f>drivers_list!C37</f>
        <v>Сіроклин Каріна</v>
      </c>
      <c r="C37" s="6" t="str">
        <f>drivers_list!E37</f>
        <v>Данилова Ольга</v>
      </c>
      <c r="D37" s="37">
        <v>16</v>
      </c>
      <c r="E37" s="37">
        <v>28</v>
      </c>
      <c r="F37" s="38">
        <v>0</v>
      </c>
      <c r="G37" s="39">
        <v>17</v>
      </c>
      <c r="H37" s="39">
        <v>25</v>
      </c>
      <c r="I37" s="40">
        <v>0</v>
      </c>
      <c r="J37" s="41">
        <f t="shared" si="0"/>
        <v>0</v>
      </c>
      <c r="K37" s="41">
        <f t="shared" si="1"/>
        <v>57</v>
      </c>
      <c r="L37" s="42">
        <f t="shared" si="2"/>
        <v>0</v>
      </c>
      <c r="M37" s="42">
        <f t="shared" si="3"/>
        <v>59280</v>
      </c>
      <c r="N37" s="42">
        <f t="shared" si="4"/>
        <v>62700</v>
      </c>
      <c r="O37" s="42">
        <f t="shared" si="5"/>
        <v>3420</v>
      </c>
      <c r="P37" s="42" t="str">
        <f>IF(O37&lt;time_NORMS!E37,INT((time_NORMS!E37-O37+59)/60)*time_NORMS!F37,"0,00")</f>
        <v>0,00</v>
      </c>
      <c r="Q37" s="42">
        <f>IF(O37&gt;time_NORMS!E37,INT((O37-time_NORMS!E37)/60)*time_NORMS!G37,"0,00")</f>
        <v>170</v>
      </c>
      <c r="R37" s="43">
        <f t="shared" si="6"/>
        <v>0</v>
      </c>
      <c r="S37" s="43">
        <f t="shared" si="7"/>
        <v>2</v>
      </c>
      <c r="T37" s="42">
        <f t="shared" si="8"/>
        <v>50</v>
      </c>
      <c r="U37" s="44">
        <f t="shared" si="9"/>
        <v>170</v>
      </c>
    </row>
    <row r="38" spans="1:21" ht="12" customHeight="1">
      <c r="A38" s="6">
        <f>drivers_list!B38</f>
        <v>28</v>
      </c>
      <c r="B38" s="6" t="str">
        <f>drivers_list!C38</f>
        <v>Відьмаченко Ганна</v>
      </c>
      <c r="C38" s="6" t="str">
        <f>drivers_list!E38</f>
        <v>Главацька Аліна</v>
      </c>
      <c r="D38" s="37">
        <v>16</v>
      </c>
      <c r="E38" s="37">
        <v>24</v>
      </c>
      <c r="F38" s="38">
        <v>0</v>
      </c>
      <c r="G38" s="39">
        <v>17</v>
      </c>
      <c r="H38" s="39">
        <v>12</v>
      </c>
      <c r="I38" s="40">
        <v>0</v>
      </c>
      <c r="J38" s="41">
        <f t="shared" si="0"/>
        <v>0</v>
      </c>
      <c r="K38" s="41">
        <f t="shared" si="1"/>
        <v>48</v>
      </c>
      <c r="L38" s="42">
        <f t="shared" si="2"/>
        <v>0</v>
      </c>
      <c r="M38" s="42">
        <f t="shared" si="3"/>
        <v>59040</v>
      </c>
      <c r="N38" s="42">
        <f t="shared" si="4"/>
        <v>61920</v>
      </c>
      <c r="O38" s="42">
        <f t="shared" si="5"/>
        <v>2880</v>
      </c>
      <c r="P38" s="42" t="str">
        <f>IF(O38&lt;time_NORMS!E38,INT((time_NORMS!E38-O38+59)/60)*time_NORMS!F38,"0,00")</f>
        <v>0,00</v>
      </c>
      <c r="Q38" s="42">
        <f>IF(O38&gt;time_NORMS!E38,INT((O38-time_NORMS!E38)/60)*time_NORMS!G38,"0,00")</f>
        <v>80</v>
      </c>
      <c r="R38" s="43">
        <f t="shared" si="6"/>
        <v>0</v>
      </c>
      <c r="S38" s="43">
        <f t="shared" si="7"/>
        <v>1</v>
      </c>
      <c r="T38" s="42">
        <f t="shared" si="8"/>
        <v>20</v>
      </c>
      <c r="U38" s="44">
        <f t="shared" si="9"/>
        <v>80</v>
      </c>
    </row>
    <row r="39" spans="1:21" ht="12" customHeight="1">
      <c r="A39" s="6">
        <f>drivers_list!B39</f>
        <v>25</v>
      </c>
      <c r="B39" s="6" t="str">
        <f>drivers_list!C39</f>
        <v>МАРГО</v>
      </c>
      <c r="C39" s="6" t="str">
        <f>drivers_list!E39</f>
        <v>Ахмедова Ірина</v>
      </c>
      <c r="D39" s="37">
        <v>16</v>
      </c>
      <c r="E39" s="37">
        <v>9</v>
      </c>
      <c r="F39" s="38">
        <v>0</v>
      </c>
      <c r="G39" s="39">
        <v>17</v>
      </c>
      <c r="H39" s="39">
        <v>46</v>
      </c>
      <c r="I39" s="40">
        <v>0</v>
      </c>
      <c r="J39" s="41">
        <f t="shared" si="0"/>
        <v>1</v>
      </c>
      <c r="K39" s="41">
        <f t="shared" si="1"/>
        <v>37</v>
      </c>
      <c r="L39" s="42">
        <f t="shared" si="2"/>
        <v>0</v>
      </c>
      <c r="M39" s="42">
        <f t="shared" si="3"/>
        <v>58140</v>
      </c>
      <c r="N39" s="42">
        <f t="shared" si="4"/>
        <v>63960</v>
      </c>
      <c r="O39" s="42">
        <f t="shared" si="5"/>
        <v>5820</v>
      </c>
      <c r="P39" s="42" t="str">
        <f>IF(O39&lt;time_NORMS!E39,INT((time_NORMS!E39-O39+59)/60)*time_NORMS!F39,"0,00")</f>
        <v>0,00</v>
      </c>
      <c r="Q39" s="42">
        <f>IF(O39&gt;time_NORMS!E39,INT((O39-time_NORMS!E39)/60)*time_NORMS!G39,"0,00")</f>
        <v>570</v>
      </c>
      <c r="R39" s="43">
        <f t="shared" si="6"/>
        <v>0</v>
      </c>
      <c r="S39" s="43">
        <f t="shared" si="7"/>
        <v>9</v>
      </c>
      <c r="T39" s="42">
        <f t="shared" si="8"/>
        <v>30</v>
      </c>
      <c r="U39" s="44">
        <f t="shared" si="9"/>
        <v>570</v>
      </c>
    </row>
    <row r="40" spans="1:21" ht="12" customHeight="1">
      <c r="A40" s="6">
        <f>drivers_list!B40</f>
        <v>0</v>
      </c>
      <c r="B40" s="6">
        <f>drivers_list!C40</f>
        <v>0</v>
      </c>
      <c r="C40" s="6">
        <f>drivers_list!E40</f>
        <v>0</v>
      </c>
      <c r="D40" s="37">
        <v>14</v>
      </c>
      <c r="E40" s="37">
        <v>0</v>
      </c>
      <c r="F40" s="38">
        <v>0</v>
      </c>
      <c r="G40" s="39">
        <v>14</v>
      </c>
      <c r="H40" s="39">
        <v>40</v>
      </c>
      <c r="I40" s="40">
        <v>0</v>
      </c>
      <c r="J40" s="41">
        <f t="shared" si="0"/>
        <v>0</v>
      </c>
      <c r="K40" s="41">
        <f t="shared" si="1"/>
        <v>40</v>
      </c>
      <c r="L40" s="42">
        <f t="shared" si="2"/>
        <v>0</v>
      </c>
      <c r="M40" s="42">
        <f t="shared" si="3"/>
        <v>50400</v>
      </c>
      <c r="N40" s="42">
        <f t="shared" si="4"/>
        <v>52800</v>
      </c>
      <c r="O40" s="42">
        <f t="shared" si="5"/>
        <v>2400</v>
      </c>
      <c r="P40" s="42" t="str">
        <f>IF(O40&lt;time_NORMS!E40,INT((time_NORMS!E40-O40+59)/60)*time_NORMS!F40,"0,00")</f>
        <v>0,00</v>
      </c>
      <c r="Q40" s="42" t="str">
        <f>IF(O40&gt;time_NORMS!E40,INT((O40-time_NORMS!E40)/60)*time_NORMS!G40,"0,00")</f>
        <v>0,00</v>
      </c>
      <c r="R40" s="43">
        <f t="shared" si="6"/>
        <v>0</v>
      </c>
      <c r="S40" s="43">
        <f t="shared" si="7"/>
        <v>0</v>
      </c>
      <c r="T40" s="42">
        <f t="shared" si="8"/>
        <v>0</v>
      </c>
      <c r="U40" s="44">
        <f t="shared" si="9"/>
        <v>0</v>
      </c>
    </row>
    <row r="41" spans="1:21" ht="12" customHeight="1"/>
    <row r="42" spans="1:21" ht="12" customHeight="1"/>
    <row r="43" spans="1:21" ht="12" customHeight="1"/>
    <row r="44" spans="1:21" ht="12" customHeight="1"/>
    <row r="45" spans="1:21" ht="12" customHeight="1"/>
    <row r="46" spans="1:21" ht="15.75" customHeight="1"/>
    <row r="47" spans="1:21" ht="15.75" customHeight="1"/>
    <row r="48" spans="1:2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100"/>
  <sheetViews>
    <sheetView workbookViewId="0"/>
  </sheetViews>
  <sheetFormatPr defaultColWidth="14.453125" defaultRowHeight="15" customHeight="1"/>
  <cols>
    <col min="1" max="1" width="5.26953125" customWidth="1"/>
    <col min="2" max="2" width="16.453125" hidden="1" customWidth="1"/>
    <col min="3" max="3" width="15.81640625" hidden="1" customWidth="1"/>
    <col min="4" max="4" width="6.08984375" customWidth="1"/>
    <col min="5" max="6" width="6.54296875" customWidth="1"/>
    <col min="7" max="7" width="4.81640625" customWidth="1"/>
    <col min="8" max="8" width="7.81640625" customWidth="1"/>
    <col min="9" max="9" width="4.08984375" customWidth="1"/>
    <col min="10" max="10" width="6.453125" customWidth="1"/>
    <col min="11" max="11" width="6.54296875" customWidth="1"/>
    <col min="12" max="12" width="9.81640625" customWidth="1"/>
  </cols>
  <sheetData>
    <row r="8" spans="1:12" ht="14.5">
      <c r="A8" s="20"/>
      <c r="B8" s="20"/>
      <c r="C8" s="20"/>
      <c r="D8" s="54" t="s">
        <v>119</v>
      </c>
      <c r="E8" s="54"/>
      <c r="F8" s="54"/>
      <c r="G8" s="54"/>
      <c r="H8" s="20"/>
    </row>
    <row r="9" spans="1:12" ht="14.5">
      <c r="A9" s="20"/>
      <c r="B9" s="20"/>
      <c r="C9" s="20"/>
      <c r="D9" s="20"/>
      <c r="E9" s="20" t="s">
        <v>120</v>
      </c>
      <c r="F9" s="20"/>
      <c r="G9" s="20"/>
      <c r="H9" s="20"/>
      <c r="I9" t="s">
        <v>121</v>
      </c>
      <c r="K9" t="s">
        <v>122</v>
      </c>
    </row>
    <row r="10" spans="1:12" ht="23.25" customHeight="1">
      <c r="A10" s="33" t="s">
        <v>108</v>
      </c>
      <c r="B10" s="34" t="s">
        <v>3</v>
      </c>
      <c r="C10" s="34" t="s">
        <v>5</v>
      </c>
      <c r="D10" s="36" t="s">
        <v>123</v>
      </c>
      <c r="E10" s="55" t="s">
        <v>124</v>
      </c>
      <c r="F10" s="55" t="s">
        <v>125</v>
      </c>
      <c r="G10" s="55" t="s">
        <v>126</v>
      </c>
      <c r="H10" s="35" t="s">
        <v>117</v>
      </c>
      <c r="I10" s="55" t="s">
        <v>127</v>
      </c>
      <c r="J10" s="56" t="s">
        <v>123</v>
      </c>
      <c r="K10" s="57">
        <f>MAX(J11:J40)</f>
        <v>75.53</v>
      </c>
      <c r="L10" s="58" t="s">
        <v>128</v>
      </c>
    </row>
    <row r="11" spans="1:12" ht="12" customHeight="1">
      <c r="A11" s="6">
        <f>drivers_list!B11</f>
        <v>1</v>
      </c>
      <c r="B11" s="6" t="str">
        <f>drivers_list!C11</f>
        <v>Савченко-Шагінян Тетяна</v>
      </c>
      <c r="C11" s="6" t="str">
        <f>drivers_list!E11</f>
        <v xml:space="preserve">Єпіфанова Ганна </v>
      </c>
      <c r="D11" s="38">
        <v>41.16</v>
      </c>
      <c r="E11" s="39">
        <v>0</v>
      </c>
      <c r="F11" s="39">
        <v>0</v>
      </c>
      <c r="G11" s="39">
        <v>0</v>
      </c>
      <c r="H11" s="42">
        <f t="shared" ref="H11:H40" si="0">SUM(D11,5*E11,5*F11,5*G11)</f>
        <v>41.16</v>
      </c>
      <c r="I11" s="59">
        <v>0</v>
      </c>
      <c r="J11" s="60">
        <f t="shared" ref="J11:J40" si="1">H11-H11*I11</f>
        <v>41.16</v>
      </c>
      <c r="K11" s="60">
        <f t="shared" ref="K11:K40" si="2">K10</f>
        <v>75.53</v>
      </c>
      <c r="L11" s="60">
        <f t="shared" ref="L11:L40" si="3">IF(I11,K10*1.1,J11)</f>
        <v>41.16</v>
      </c>
    </row>
    <row r="12" spans="1:12" ht="12" customHeight="1">
      <c r="A12" s="6">
        <f>drivers_list!B12</f>
        <v>6</v>
      </c>
      <c r="B12" s="6" t="str">
        <f>drivers_list!C12</f>
        <v>Шеповалова Леся</v>
      </c>
      <c r="C12" s="6" t="str">
        <f>drivers_list!E12</f>
        <v>Панченко Ліза</v>
      </c>
      <c r="D12" s="38">
        <v>43.5</v>
      </c>
      <c r="E12" s="39">
        <v>0</v>
      </c>
      <c r="F12" s="39">
        <v>0</v>
      </c>
      <c r="G12" s="39">
        <v>0</v>
      </c>
      <c r="H12" s="42">
        <f t="shared" si="0"/>
        <v>43.5</v>
      </c>
      <c r="I12" s="59">
        <v>0</v>
      </c>
      <c r="J12" s="60">
        <f t="shared" si="1"/>
        <v>43.5</v>
      </c>
      <c r="K12" s="60">
        <f t="shared" si="2"/>
        <v>75.53</v>
      </c>
      <c r="L12" s="60">
        <f t="shared" si="3"/>
        <v>43.5</v>
      </c>
    </row>
    <row r="13" spans="1:12" ht="12" customHeight="1">
      <c r="A13" s="6">
        <f>drivers_list!B13</f>
        <v>7</v>
      </c>
      <c r="B13" s="6" t="str">
        <f>drivers_list!C13</f>
        <v>Мигліс Анна</v>
      </c>
      <c r="C13" s="6" t="str">
        <f>drivers_list!E13</f>
        <v xml:space="preserve">Нестеренко Анастасія </v>
      </c>
      <c r="D13" s="38">
        <v>69.63</v>
      </c>
      <c r="E13" s="39">
        <v>0</v>
      </c>
      <c r="F13" s="39">
        <v>0</v>
      </c>
      <c r="G13" s="39">
        <v>1</v>
      </c>
      <c r="H13" s="42">
        <f t="shared" si="0"/>
        <v>74.63</v>
      </c>
      <c r="I13" s="59">
        <v>0</v>
      </c>
      <c r="J13" s="60">
        <f t="shared" si="1"/>
        <v>74.63</v>
      </c>
      <c r="K13" s="60">
        <f t="shared" si="2"/>
        <v>75.53</v>
      </c>
      <c r="L13" s="60">
        <f t="shared" si="3"/>
        <v>74.63</v>
      </c>
    </row>
    <row r="14" spans="1:12" ht="12" customHeight="1">
      <c r="A14" s="6">
        <f>drivers_list!B14</f>
        <v>8</v>
      </c>
      <c r="B14" s="6" t="str">
        <f>drivers_list!C14</f>
        <v>Британ Iрина</v>
      </c>
      <c r="C14" s="6" t="str">
        <f>drivers_list!E14</f>
        <v>Павлик Iрина</v>
      </c>
      <c r="D14" s="38">
        <v>43.03</v>
      </c>
      <c r="E14" s="39">
        <v>0</v>
      </c>
      <c r="F14" s="39">
        <v>0</v>
      </c>
      <c r="G14" s="39">
        <v>0</v>
      </c>
      <c r="H14" s="42">
        <f t="shared" si="0"/>
        <v>43.03</v>
      </c>
      <c r="I14" s="59">
        <v>0</v>
      </c>
      <c r="J14" s="60">
        <f t="shared" si="1"/>
        <v>43.03</v>
      </c>
      <c r="K14" s="60">
        <f t="shared" si="2"/>
        <v>75.53</v>
      </c>
      <c r="L14" s="60">
        <f t="shared" si="3"/>
        <v>43.03</v>
      </c>
    </row>
    <row r="15" spans="1:12" ht="12" customHeight="1">
      <c r="A15" s="6">
        <f>drivers_list!B15</f>
        <v>11</v>
      </c>
      <c r="B15" s="6" t="str">
        <f>drivers_list!C15</f>
        <v>Ларіон Олеся</v>
      </c>
      <c r="C15" s="6" t="str">
        <f>drivers_list!E15</f>
        <v>Резанко Ольга</v>
      </c>
      <c r="D15" s="38">
        <v>36.5</v>
      </c>
      <c r="E15" s="39">
        <v>0</v>
      </c>
      <c r="F15" s="39">
        <v>0</v>
      </c>
      <c r="G15" s="39">
        <v>0</v>
      </c>
      <c r="H15" s="42">
        <f t="shared" si="0"/>
        <v>36.5</v>
      </c>
      <c r="I15" s="59">
        <v>0</v>
      </c>
      <c r="J15" s="60">
        <f t="shared" si="1"/>
        <v>36.5</v>
      </c>
      <c r="K15" s="60">
        <f t="shared" si="2"/>
        <v>75.53</v>
      </c>
      <c r="L15" s="60">
        <f t="shared" si="3"/>
        <v>36.5</v>
      </c>
    </row>
    <row r="16" spans="1:12" ht="12" customHeight="1">
      <c r="A16" s="6">
        <f>drivers_list!B16</f>
        <v>12</v>
      </c>
      <c r="B16" s="6" t="str">
        <f>drivers_list!C16</f>
        <v>Терехова Валерія</v>
      </c>
      <c r="C16" s="6" t="str">
        <f>drivers_list!E16</f>
        <v>Дар'я Дехтяренко</v>
      </c>
      <c r="D16" s="38">
        <v>53.71</v>
      </c>
      <c r="E16" s="39">
        <v>0</v>
      </c>
      <c r="F16" s="39">
        <v>0</v>
      </c>
      <c r="G16" s="39">
        <v>1</v>
      </c>
      <c r="H16" s="42">
        <f t="shared" si="0"/>
        <v>58.71</v>
      </c>
      <c r="I16" s="59">
        <v>0</v>
      </c>
      <c r="J16" s="60">
        <f t="shared" si="1"/>
        <v>58.71</v>
      </c>
      <c r="K16" s="60">
        <f t="shared" si="2"/>
        <v>75.53</v>
      </c>
      <c r="L16" s="60">
        <f t="shared" si="3"/>
        <v>58.71</v>
      </c>
    </row>
    <row r="17" spans="1:12" ht="12" customHeight="1">
      <c r="A17" s="6">
        <f>drivers_list!B17</f>
        <v>14</v>
      </c>
      <c r="B17" s="6" t="str">
        <f>drivers_list!C17</f>
        <v>Слесаренко Ніна</v>
      </c>
      <c r="C17" s="6" t="str">
        <f>drivers_list!E17</f>
        <v>Басіна Ірина</v>
      </c>
      <c r="D17" s="38">
        <v>70.319999999999993</v>
      </c>
      <c r="E17" s="39">
        <v>0</v>
      </c>
      <c r="F17" s="39">
        <v>0</v>
      </c>
      <c r="G17" s="39">
        <v>1</v>
      </c>
      <c r="H17" s="42">
        <f t="shared" si="0"/>
        <v>75.319999999999993</v>
      </c>
      <c r="I17" s="59">
        <v>0</v>
      </c>
      <c r="J17" s="60">
        <f t="shared" si="1"/>
        <v>75.319999999999993</v>
      </c>
      <c r="K17" s="60">
        <f t="shared" si="2"/>
        <v>75.53</v>
      </c>
      <c r="L17" s="60">
        <f t="shared" si="3"/>
        <v>75.319999999999993</v>
      </c>
    </row>
    <row r="18" spans="1:12" ht="12" customHeight="1">
      <c r="A18" s="6">
        <f>drivers_list!B18</f>
        <v>15</v>
      </c>
      <c r="B18" s="6" t="str">
        <f>drivers_list!C18</f>
        <v>Шульга Ганна</v>
      </c>
      <c r="C18" s="6" t="str">
        <f>drivers_list!E18</f>
        <v>Івершень Тетяна</v>
      </c>
      <c r="D18" s="38">
        <v>44.87</v>
      </c>
      <c r="E18" s="39">
        <v>0</v>
      </c>
      <c r="F18" s="39">
        <v>0</v>
      </c>
      <c r="G18" s="39">
        <v>1</v>
      </c>
      <c r="H18" s="42">
        <f t="shared" si="0"/>
        <v>49.87</v>
      </c>
      <c r="I18" s="59">
        <v>0</v>
      </c>
      <c r="J18" s="60">
        <f t="shared" si="1"/>
        <v>49.87</v>
      </c>
      <c r="K18" s="60">
        <f t="shared" si="2"/>
        <v>75.53</v>
      </c>
      <c r="L18" s="60">
        <f t="shared" si="3"/>
        <v>49.87</v>
      </c>
    </row>
    <row r="19" spans="1:12" ht="12" customHeight="1">
      <c r="A19" s="6">
        <f>drivers_list!B19</f>
        <v>17</v>
      </c>
      <c r="B19" s="6" t="str">
        <f>drivers_list!C19</f>
        <v>Федіна Наталія</v>
      </c>
      <c r="C19" s="6" t="str">
        <f>drivers_list!E19</f>
        <v>Когут  Анна</v>
      </c>
      <c r="D19" s="38">
        <v>60</v>
      </c>
      <c r="E19" s="39">
        <v>0</v>
      </c>
      <c r="F19" s="39">
        <v>0</v>
      </c>
      <c r="G19" s="39">
        <v>1</v>
      </c>
      <c r="H19" s="42">
        <f t="shared" si="0"/>
        <v>65</v>
      </c>
      <c r="I19" s="59">
        <v>0</v>
      </c>
      <c r="J19" s="60">
        <f t="shared" si="1"/>
        <v>65</v>
      </c>
      <c r="K19" s="60">
        <f t="shared" si="2"/>
        <v>75.53</v>
      </c>
      <c r="L19" s="60">
        <f t="shared" si="3"/>
        <v>65</v>
      </c>
    </row>
    <row r="20" spans="1:12" ht="12" customHeight="1">
      <c r="A20" s="6">
        <f>drivers_list!B20</f>
        <v>19</v>
      </c>
      <c r="B20" s="6" t="str">
        <f>drivers_list!C20</f>
        <v>Кускова Крістіна</v>
      </c>
      <c r="C20" s="6" t="str">
        <f>drivers_list!E20</f>
        <v xml:space="preserve">Таня Фортуна </v>
      </c>
      <c r="D20" s="38">
        <v>0</v>
      </c>
      <c r="E20" s="39">
        <v>0</v>
      </c>
      <c r="F20" s="39">
        <v>0</v>
      </c>
      <c r="G20" s="39">
        <v>0</v>
      </c>
      <c r="H20" s="42">
        <f t="shared" si="0"/>
        <v>0</v>
      </c>
      <c r="I20" s="59">
        <v>1</v>
      </c>
      <c r="J20" s="60">
        <f t="shared" si="1"/>
        <v>0</v>
      </c>
      <c r="K20" s="60">
        <f t="shared" si="2"/>
        <v>75.53</v>
      </c>
      <c r="L20" s="60">
        <f t="shared" si="3"/>
        <v>83.083000000000013</v>
      </c>
    </row>
    <row r="21" spans="1:12" ht="12" customHeight="1">
      <c r="A21" s="6">
        <f>drivers_list!B21</f>
        <v>20</v>
      </c>
      <c r="B21" s="6" t="str">
        <f>drivers_list!C21</f>
        <v>Ковальчук Юлія</v>
      </c>
      <c r="C21" s="6" t="str">
        <f>drivers_list!E21</f>
        <v>Ільїна Дар'я</v>
      </c>
      <c r="D21" s="38">
        <v>62.44</v>
      </c>
      <c r="E21" s="39">
        <v>0</v>
      </c>
      <c r="F21" s="39">
        <v>0</v>
      </c>
      <c r="G21" s="39">
        <v>1</v>
      </c>
      <c r="H21" s="42">
        <f t="shared" si="0"/>
        <v>67.44</v>
      </c>
      <c r="I21" s="59">
        <v>0</v>
      </c>
      <c r="J21" s="60">
        <f t="shared" si="1"/>
        <v>67.44</v>
      </c>
      <c r="K21" s="60">
        <f t="shared" si="2"/>
        <v>75.53</v>
      </c>
      <c r="L21" s="60">
        <f t="shared" si="3"/>
        <v>67.44</v>
      </c>
    </row>
    <row r="22" spans="1:12" ht="12" customHeight="1">
      <c r="A22" s="6">
        <f>drivers_list!B22</f>
        <v>21</v>
      </c>
      <c r="B22" s="6" t="str">
        <f>drivers_list!C22</f>
        <v>Головач Олександра</v>
      </c>
      <c r="C22" s="6" t="str">
        <f>drivers_list!E22</f>
        <v>Соболевская Светлана</v>
      </c>
      <c r="D22" s="38">
        <v>51.1</v>
      </c>
      <c r="E22" s="39">
        <v>0</v>
      </c>
      <c r="F22" s="39">
        <v>0</v>
      </c>
      <c r="G22" s="39">
        <v>1</v>
      </c>
      <c r="H22" s="42">
        <f t="shared" si="0"/>
        <v>56.1</v>
      </c>
      <c r="I22" s="59">
        <v>0</v>
      </c>
      <c r="J22" s="60">
        <f t="shared" si="1"/>
        <v>56.1</v>
      </c>
      <c r="K22" s="60">
        <f t="shared" si="2"/>
        <v>75.53</v>
      </c>
      <c r="L22" s="60">
        <f t="shared" si="3"/>
        <v>56.1</v>
      </c>
    </row>
    <row r="23" spans="1:12" ht="12" customHeight="1">
      <c r="A23" s="6">
        <f>drivers_list!B23</f>
        <v>23</v>
      </c>
      <c r="B23" s="6" t="str">
        <f>drivers_list!C23</f>
        <v>Гриценко Юлія</v>
      </c>
      <c r="C23" s="6" t="str">
        <f>drivers_list!E23</f>
        <v xml:space="preserve">Кравець Яна </v>
      </c>
      <c r="D23" s="38">
        <v>41.6</v>
      </c>
      <c r="E23" s="39">
        <v>0</v>
      </c>
      <c r="F23" s="39">
        <v>0</v>
      </c>
      <c r="G23" s="39">
        <v>2</v>
      </c>
      <c r="H23" s="42">
        <f t="shared" si="0"/>
        <v>51.6</v>
      </c>
      <c r="I23" s="59">
        <v>0</v>
      </c>
      <c r="J23" s="60">
        <f t="shared" si="1"/>
        <v>51.6</v>
      </c>
      <c r="K23" s="60">
        <f t="shared" si="2"/>
        <v>75.53</v>
      </c>
      <c r="L23" s="60">
        <f t="shared" si="3"/>
        <v>51.6</v>
      </c>
    </row>
    <row r="24" spans="1:12" ht="12" customHeight="1">
      <c r="A24" s="6">
        <f>drivers_list!B24</f>
        <v>24</v>
      </c>
      <c r="B24" s="6" t="str">
        <f>drivers_list!C24</f>
        <v>Кібалко Ірина</v>
      </c>
      <c r="C24" s="6" t="str">
        <f>drivers_list!E24</f>
        <v>Павлюк Ксенія</v>
      </c>
      <c r="D24" s="38">
        <v>59.78</v>
      </c>
      <c r="E24" s="39">
        <v>0</v>
      </c>
      <c r="F24" s="39">
        <v>0</v>
      </c>
      <c r="G24" s="39">
        <v>1</v>
      </c>
      <c r="H24" s="42">
        <f t="shared" si="0"/>
        <v>64.78</v>
      </c>
      <c r="I24" s="59">
        <v>0</v>
      </c>
      <c r="J24" s="60">
        <f t="shared" si="1"/>
        <v>64.78</v>
      </c>
      <c r="K24" s="60">
        <f t="shared" si="2"/>
        <v>75.53</v>
      </c>
      <c r="L24" s="60">
        <f t="shared" si="3"/>
        <v>64.78</v>
      </c>
    </row>
    <row r="25" spans="1:12" ht="12" customHeight="1">
      <c r="A25" s="6">
        <f>drivers_list!B25</f>
        <v>26</v>
      </c>
      <c r="B25" s="6" t="str">
        <f>drivers_list!C25</f>
        <v>Адамова Анна</v>
      </c>
      <c r="C25" s="6" t="str">
        <f>drivers_list!E25</f>
        <v>Долгер Марина</v>
      </c>
      <c r="D25" s="38">
        <v>43.43</v>
      </c>
      <c r="E25" s="39">
        <v>0</v>
      </c>
      <c r="F25" s="39">
        <v>0</v>
      </c>
      <c r="G25" s="39">
        <v>0</v>
      </c>
      <c r="H25" s="42">
        <f t="shared" si="0"/>
        <v>43.43</v>
      </c>
      <c r="I25" s="59">
        <v>0</v>
      </c>
      <c r="J25" s="60">
        <f t="shared" si="1"/>
        <v>43.43</v>
      </c>
      <c r="K25" s="60">
        <f t="shared" si="2"/>
        <v>75.53</v>
      </c>
      <c r="L25" s="60">
        <f t="shared" si="3"/>
        <v>43.43</v>
      </c>
    </row>
    <row r="26" spans="1:12" ht="12" customHeight="1">
      <c r="A26" s="6">
        <f>drivers_list!B26</f>
        <v>27</v>
      </c>
      <c r="B26" s="6" t="str">
        <f>drivers_list!C26</f>
        <v>Міщенко Олександра</v>
      </c>
      <c r="C26" s="6" t="str">
        <f>drivers_list!E26</f>
        <v>Яценко Оксана</v>
      </c>
      <c r="D26" s="38">
        <v>49.38</v>
      </c>
      <c r="E26" s="39">
        <v>0</v>
      </c>
      <c r="F26" s="39">
        <v>0</v>
      </c>
      <c r="G26" s="39">
        <v>1</v>
      </c>
      <c r="H26" s="42">
        <f t="shared" si="0"/>
        <v>54.38</v>
      </c>
      <c r="I26" s="59">
        <v>0</v>
      </c>
      <c r="J26" s="60">
        <f t="shared" si="1"/>
        <v>54.38</v>
      </c>
      <c r="K26" s="60">
        <f t="shared" si="2"/>
        <v>75.53</v>
      </c>
      <c r="L26" s="60">
        <f t="shared" si="3"/>
        <v>54.38</v>
      </c>
    </row>
    <row r="27" spans="1:12" ht="12" customHeight="1">
      <c r="A27" s="6">
        <f>drivers_list!B27</f>
        <v>30</v>
      </c>
      <c r="B27" s="6" t="str">
        <f>drivers_list!C27</f>
        <v>Бортяна Любов</v>
      </c>
      <c r="C27" s="6" t="str">
        <f>drivers_list!E27</f>
        <v>Павлюк Анжеліка</v>
      </c>
      <c r="D27" s="38">
        <v>51.18</v>
      </c>
      <c r="E27" s="39">
        <v>0</v>
      </c>
      <c r="F27" s="39">
        <v>0</v>
      </c>
      <c r="G27" s="39">
        <v>2</v>
      </c>
      <c r="H27" s="42">
        <f t="shared" si="0"/>
        <v>61.18</v>
      </c>
      <c r="I27" s="59">
        <v>0</v>
      </c>
      <c r="J27" s="60">
        <f t="shared" si="1"/>
        <v>61.18</v>
      </c>
      <c r="K27" s="60">
        <f t="shared" si="2"/>
        <v>75.53</v>
      </c>
      <c r="L27" s="60">
        <f t="shared" si="3"/>
        <v>61.18</v>
      </c>
    </row>
    <row r="28" spans="1:12" ht="12" customHeight="1">
      <c r="A28" s="6">
        <f>drivers_list!B28</f>
        <v>33</v>
      </c>
      <c r="B28" s="6" t="str">
        <f>drivers_list!C28</f>
        <v xml:space="preserve">Даценко Олеся </v>
      </c>
      <c r="C28" s="6" t="str">
        <f>drivers_list!E28</f>
        <v>Марченко Світлана</v>
      </c>
      <c r="D28" s="38">
        <v>45.28</v>
      </c>
      <c r="E28" s="39">
        <v>0</v>
      </c>
      <c r="F28" s="39">
        <v>0</v>
      </c>
      <c r="G28" s="39">
        <v>1</v>
      </c>
      <c r="H28" s="42">
        <f t="shared" si="0"/>
        <v>50.28</v>
      </c>
      <c r="I28" s="59">
        <v>0</v>
      </c>
      <c r="J28" s="60">
        <f t="shared" si="1"/>
        <v>50.28</v>
      </c>
      <c r="K28" s="60">
        <f t="shared" si="2"/>
        <v>75.53</v>
      </c>
      <c r="L28" s="60">
        <f t="shared" si="3"/>
        <v>50.28</v>
      </c>
    </row>
    <row r="29" spans="1:12" ht="12" customHeight="1">
      <c r="A29" s="6">
        <f>drivers_list!B29</f>
        <v>35</v>
      </c>
      <c r="B29" s="6" t="str">
        <f>drivers_list!C29</f>
        <v>Пономаренко Олеся</v>
      </c>
      <c r="C29" s="6" t="str">
        <f>drivers_list!E29</f>
        <v>Ходацька Оксана</v>
      </c>
      <c r="D29" s="38">
        <v>40.840000000000003</v>
      </c>
      <c r="E29" s="39">
        <v>0</v>
      </c>
      <c r="F29" s="39">
        <v>0</v>
      </c>
      <c r="G29" s="39">
        <v>0</v>
      </c>
      <c r="H29" s="42">
        <f t="shared" si="0"/>
        <v>40.840000000000003</v>
      </c>
      <c r="I29" s="59">
        <v>0</v>
      </c>
      <c r="J29" s="60">
        <f t="shared" si="1"/>
        <v>40.840000000000003</v>
      </c>
      <c r="K29" s="60">
        <f t="shared" si="2"/>
        <v>75.53</v>
      </c>
      <c r="L29" s="60">
        <f t="shared" si="3"/>
        <v>40.840000000000003</v>
      </c>
    </row>
    <row r="30" spans="1:12" ht="12" customHeight="1">
      <c r="A30" s="6">
        <f>drivers_list!B30</f>
        <v>42</v>
      </c>
      <c r="B30" s="6" t="str">
        <f>drivers_list!C30</f>
        <v>Міхася</v>
      </c>
      <c r="C30" s="6" t="str">
        <f>drivers_list!E30</f>
        <v xml:space="preserve">Дмитрієва Олена </v>
      </c>
      <c r="D30" s="38">
        <v>56.38</v>
      </c>
      <c r="E30" s="39">
        <v>0</v>
      </c>
      <c r="F30" s="39">
        <v>0</v>
      </c>
      <c r="G30" s="39">
        <v>0</v>
      </c>
      <c r="H30" s="42">
        <f t="shared" si="0"/>
        <v>56.38</v>
      </c>
      <c r="I30" s="59">
        <v>0</v>
      </c>
      <c r="J30" s="60">
        <f t="shared" si="1"/>
        <v>56.38</v>
      </c>
      <c r="K30" s="60">
        <f t="shared" si="2"/>
        <v>75.53</v>
      </c>
      <c r="L30" s="60">
        <f t="shared" si="3"/>
        <v>56.38</v>
      </c>
    </row>
    <row r="31" spans="1:12" ht="12" customHeight="1">
      <c r="A31" s="6">
        <f>drivers_list!B31</f>
        <v>43</v>
      </c>
      <c r="B31" s="6" t="str">
        <f>drivers_list!C31</f>
        <v>Грачова Вікторія</v>
      </c>
      <c r="C31" s="6" t="str">
        <f>drivers_list!E31</f>
        <v>Барна Анна</v>
      </c>
      <c r="D31" s="38">
        <v>51.81</v>
      </c>
      <c r="E31" s="39">
        <v>0</v>
      </c>
      <c r="F31" s="39">
        <v>0</v>
      </c>
      <c r="G31" s="39">
        <v>1</v>
      </c>
      <c r="H31" s="42">
        <f t="shared" si="0"/>
        <v>56.81</v>
      </c>
      <c r="I31" s="59">
        <v>0</v>
      </c>
      <c r="J31" s="60">
        <f t="shared" si="1"/>
        <v>56.81</v>
      </c>
      <c r="K31" s="60">
        <f t="shared" si="2"/>
        <v>75.53</v>
      </c>
      <c r="L31" s="60">
        <f t="shared" si="3"/>
        <v>56.81</v>
      </c>
    </row>
    <row r="32" spans="1:12" ht="12" customHeight="1">
      <c r="A32" s="6">
        <f>drivers_list!B32</f>
        <v>44</v>
      </c>
      <c r="B32" s="6" t="str">
        <f>drivers_list!C32</f>
        <v>Валуйська Анна</v>
      </c>
      <c r="C32" s="6" t="str">
        <f>drivers_list!E32</f>
        <v>Ladushka</v>
      </c>
      <c r="D32" s="38">
        <v>36.06</v>
      </c>
      <c r="E32" s="39">
        <v>0</v>
      </c>
      <c r="F32" s="39">
        <v>1</v>
      </c>
      <c r="G32" s="39">
        <v>1</v>
      </c>
      <c r="H32" s="42">
        <f t="shared" si="0"/>
        <v>46.06</v>
      </c>
      <c r="I32" s="59">
        <v>0</v>
      </c>
      <c r="J32" s="60">
        <f t="shared" si="1"/>
        <v>46.06</v>
      </c>
      <c r="K32" s="60">
        <f t="shared" si="2"/>
        <v>75.53</v>
      </c>
      <c r="L32" s="60">
        <f t="shared" si="3"/>
        <v>46.06</v>
      </c>
    </row>
    <row r="33" spans="1:12" ht="12" customHeight="1">
      <c r="A33" s="6">
        <f>drivers_list!B33</f>
        <v>45</v>
      </c>
      <c r="B33" s="6" t="str">
        <f>drivers_list!C33</f>
        <v>Бондар Марія</v>
      </c>
      <c r="C33" s="6" t="str">
        <f>drivers_list!E33</f>
        <v>Кудріна Олена</v>
      </c>
      <c r="D33" s="38">
        <v>47.56</v>
      </c>
      <c r="E33" s="39">
        <v>0</v>
      </c>
      <c r="F33" s="39">
        <v>0</v>
      </c>
      <c r="G33" s="39">
        <v>1</v>
      </c>
      <c r="H33" s="42">
        <f t="shared" si="0"/>
        <v>52.56</v>
      </c>
      <c r="I33" s="59">
        <v>0</v>
      </c>
      <c r="J33" s="60">
        <f t="shared" si="1"/>
        <v>52.56</v>
      </c>
      <c r="K33" s="60">
        <f t="shared" si="2"/>
        <v>75.53</v>
      </c>
      <c r="L33" s="60">
        <f t="shared" si="3"/>
        <v>52.56</v>
      </c>
    </row>
    <row r="34" spans="1:12" ht="12" customHeight="1">
      <c r="A34" s="6">
        <f>drivers_list!B34</f>
        <v>47</v>
      </c>
      <c r="B34" s="6" t="str">
        <f>drivers_list!C34</f>
        <v>Сінані Юлія</v>
      </c>
      <c r="C34" s="6" t="str">
        <f>drivers_list!E34</f>
        <v>Кабалик Анна</v>
      </c>
      <c r="D34" s="38">
        <v>43.94</v>
      </c>
      <c r="E34" s="39">
        <v>0</v>
      </c>
      <c r="F34" s="39">
        <v>1</v>
      </c>
      <c r="G34" s="39">
        <v>1</v>
      </c>
      <c r="H34" s="42">
        <f t="shared" si="0"/>
        <v>53.94</v>
      </c>
      <c r="I34" s="59">
        <v>0</v>
      </c>
      <c r="J34" s="60">
        <f t="shared" si="1"/>
        <v>53.94</v>
      </c>
      <c r="K34" s="60">
        <f t="shared" si="2"/>
        <v>75.53</v>
      </c>
      <c r="L34" s="60">
        <f t="shared" si="3"/>
        <v>53.94</v>
      </c>
    </row>
    <row r="35" spans="1:12" ht="12" customHeight="1">
      <c r="A35" s="6">
        <f>drivers_list!B35</f>
        <v>48</v>
      </c>
      <c r="B35" s="6" t="str">
        <f>drivers_list!C35</f>
        <v>Pro-Raketa</v>
      </c>
      <c r="C35" s="6" t="str">
        <f>drivers_list!E35</f>
        <v>Atris</v>
      </c>
      <c r="D35" s="38">
        <v>75.53</v>
      </c>
      <c r="E35" s="39">
        <v>0</v>
      </c>
      <c r="F35" s="39">
        <v>0</v>
      </c>
      <c r="G35" s="39">
        <v>0</v>
      </c>
      <c r="H35" s="42">
        <f t="shared" si="0"/>
        <v>75.53</v>
      </c>
      <c r="I35" s="59">
        <v>0</v>
      </c>
      <c r="J35" s="60">
        <f t="shared" si="1"/>
        <v>75.53</v>
      </c>
      <c r="K35" s="60">
        <f t="shared" si="2"/>
        <v>75.53</v>
      </c>
      <c r="L35" s="60">
        <f t="shared" si="3"/>
        <v>75.53</v>
      </c>
    </row>
    <row r="36" spans="1:12" ht="12" customHeight="1">
      <c r="A36" s="6">
        <f>drivers_list!B36</f>
        <v>16</v>
      </c>
      <c r="B36" s="6" t="str">
        <f>drivers_list!C36</f>
        <v>Яровенко Аріна</v>
      </c>
      <c r="C36" s="6" t="str">
        <f>drivers_list!E36</f>
        <v>Грошевая Юлія</v>
      </c>
      <c r="D36" s="38">
        <v>43.57</v>
      </c>
      <c r="E36" s="39">
        <v>0</v>
      </c>
      <c r="F36" s="39">
        <v>0</v>
      </c>
      <c r="G36" s="39">
        <v>2</v>
      </c>
      <c r="H36" s="42">
        <f t="shared" si="0"/>
        <v>53.57</v>
      </c>
      <c r="I36" s="59">
        <v>0</v>
      </c>
      <c r="J36" s="60">
        <f t="shared" si="1"/>
        <v>53.57</v>
      </c>
      <c r="K36" s="60">
        <f t="shared" si="2"/>
        <v>75.53</v>
      </c>
      <c r="L36" s="60">
        <f t="shared" si="3"/>
        <v>53.57</v>
      </c>
    </row>
    <row r="37" spans="1:12" ht="12" customHeight="1">
      <c r="A37" s="6">
        <f>drivers_list!B37</f>
        <v>22</v>
      </c>
      <c r="B37" s="6" t="str">
        <f>drivers_list!C37</f>
        <v>Сіроклин Каріна</v>
      </c>
      <c r="C37" s="6" t="str">
        <f>drivers_list!E37</f>
        <v>Данилова Ольга</v>
      </c>
      <c r="D37" s="38">
        <v>0</v>
      </c>
      <c r="E37" s="39">
        <v>0</v>
      </c>
      <c r="F37" s="39">
        <v>0</v>
      </c>
      <c r="G37" s="39">
        <v>0</v>
      </c>
      <c r="H37" s="42">
        <f t="shared" si="0"/>
        <v>0</v>
      </c>
      <c r="I37" s="59">
        <v>1</v>
      </c>
      <c r="J37" s="60">
        <f t="shared" si="1"/>
        <v>0</v>
      </c>
      <c r="K37" s="60">
        <f t="shared" si="2"/>
        <v>75.53</v>
      </c>
      <c r="L37" s="60">
        <f t="shared" si="3"/>
        <v>83.083000000000013</v>
      </c>
    </row>
    <row r="38" spans="1:12" ht="12" customHeight="1">
      <c r="A38" s="6">
        <f>drivers_list!B38</f>
        <v>28</v>
      </c>
      <c r="B38" s="6" t="str">
        <f>drivers_list!C38</f>
        <v>Відьмаченко Ганна</v>
      </c>
      <c r="C38" s="6" t="str">
        <f>drivers_list!E38</f>
        <v>Главацька Аліна</v>
      </c>
      <c r="D38" s="38">
        <v>39.44</v>
      </c>
      <c r="E38" s="39">
        <v>0</v>
      </c>
      <c r="F38" s="39">
        <v>0</v>
      </c>
      <c r="G38" s="39">
        <v>1</v>
      </c>
      <c r="H38" s="42">
        <f t="shared" si="0"/>
        <v>44.44</v>
      </c>
      <c r="I38" s="59">
        <v>0</v>
      </c>
      <c r="J38" s="60">
        <f t="shared" si="1"/>
        <v>44.44</v>
      </c>
      <c r="K38" s="60">
        <f t="shared" si="2"/>
        <v>75.53</v>
      </c>
      <c r="L38" s="60">
        <f t="shared" si="3"/>
        <v>44.44</v>
      </c>
    </row>
    <row r="39" spans="1:12" ht="12" customHeight="1">
      <c r="A39" s="6">
        <f>drivers_list!B39</f>
        <v>25</v>
      </c>
      <c r="B39" s="6" t="str">
        <f>drivers_list!C39</f>
        <v>МАРГО</v>
      </c>
      <c r="C39" s="6" t="str">
        <f>drivers_list!E39</f>
        <v>Ахмедова Ірина</v>
      </c>
      <c r="D39" s="38">
        <v>36.22</v>
      </c>
      <c r="E39" s="39">
        <v>0</v>
      </c>
      <c r="F39" s="39">
        <v>0</v>
      </c>
      <c r="G39" s="39">
        <v>1</v>
      </c>
      <c r="H39" s="42">
        <f t="shared" si="0"/>
        <v>41.22</v>
      </c>
      <c r="I39" s="59">
        <v>0</v>
      </c>
      <c r="J39" s="60">
        <f t="shared" si="1"/>
        <v>41.22</v>
      </c>
      <c r="K39" s="60">
        <f t="shared" si="2"/>
        <v>75.53</v>
      </c>
      <c r="L39" s="60">
        <f t="shared" si="3"/>
        <v>41.22</v>
      </c>
    </row>
    <row r="40" spans="1:12" ht="12" customHeight="1">
      <c r="A40" s="6">
        <f>drivers_list!B40</f>
        <v>0</v>
      </c>
      <c r="B40" s="6">
        <f>drivers_list!C40</f>
        <v>0</v>
      </c>
      <c r="C40" s="6">
        <f>drivers_list!E40</f>
        <v>0</v>
      </c>
      <c r="D40" s="38">
        <v>0</v>
      </c>
      <c r="E40" s="39">
        <v>0</v>
      </c>
      <c r="F40" s="39">
        <v>0</v>
      </c>
      <c r="G40" s="39">
        <v>0</v>
      </c>
      <c r="H40" s="42">
        <f t="shared" si="0"/>
        <v>0</v>
      </c>
      <c r="I40" s="59">
        <v>1</v>
      </c>
      <c r="J40" s="60">
        <f t="shared" si="1"/>
        <v>0</v>
      </c>
      <c r="K40" s="60">
        <f t="shared" si="2"/>
        <v>75.53</v>
      </c>
      <c r="L40" s="60">
        <f t="shared" si="3"/>
        <v>83.083000000000013</v>
      </c>
    </row>
    <row r="41" spans="1:12" ht="12" customHeight="1"/>
    <row r="42" spans="1:12" ht="12" customHeight="1"/>
    <row r="43" spans="1:12" ht="12" customHeight="1"/>
    <row r="44" spans="1:12" ht="12" customHeight="1"/>
    <row r="45" spans="1:12" ht="12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100"/>
  <sheetViews>
    <sheetView workbookViewId="0"/>
  </sheetViews>
  <sheetFormatPr defaultColWidth="14.453125" defaultRowHeight="15" customHeight="1"/>
  <cols>
    <col min="1" max="1" width="4.26953125" customWidth="1"/>
    <col min="2" max="2" width="16.453125" hidden="1" customWidth="1"/>
    <col min="3" max="3" width="15.81640625" hidden="1" customWidth="1"/>
    <col min="4" max="4" width="6.08984375" customWidth="1"/>
    <col min="5" max="6" width="6.54296875" customWidth="1"/>
    <col min="7" max="7" width="4.81640625" customWidth="1"/>
    <col min="8" max="8" width="7.81640625" customWidth="1"/>
    <col min="9" max="9" width="4.26953125" customWidth="1"/>
    <col min="10" max="10" width="6.453125" customWidth="1"/>
    <col min="11" max="11" width="6.54296875" customWidth="1"/>
    <col min="12" max="12" width="9.81640625" customWidth="1"/>
  </cols>
  <sheetData>
    <row r="8" spans="1:12" ht="14.5">
      <c r="A8" s="20"/>
      <c r="B8" s="20"/>
      <c r="C8" s="20"/>
      <c r="D8" s="54" t="s">
        <v>119</v>
      </c>
      <c r="E8" s="54"/>
      <c r="F8" s="54"/>
      <c r="G8" s="54"/>
      <c r="H8" s="20"/>
    </row>
    <row r="9" spans="1:12" ht="14.5">
      <c r="A9" s="20"/>
      <c r="B9" s="20"/>
      <c r="C9" s="20"/>
      <c r="D9" s="20"/>
      <c r="E9" s="20" t="s">
        <v>120</v>
      </c>
      <c r="F9" s="20"/>
      <c r="G9" s="20"/>
      <c r="H9" s="20"/>
      <c r="I9" t="s">
        <v>121</v>
      </c>
      <c r="K9" t="s">
        <v>122</v>
      </c>
    </row>
    <row r="10" spans="1:12" ht="23.25" customHeight="1">
      <c r="A10" s="33" t="s">
        <v>108</v>
      </c>
      <c r="B10" s="34" t="s">
        <v>3</v>
      </c>
      <c r="C10" s="34" t="s">
        <v>5</v>
      </c>
      <c r="D10" s="36" t="s">
        <v>123</v>
      </c>
      <c r="E10" s="55" t="s">
        <v>124</v>
      </c>
      <c r="F10" s="55" t="s">
        <v>125</v>
      </c>
      <c r="G10" s="55" t="s">
        <v>126</v>
      </c>
      <c r="H10" s="35" t="s">
        <v>117</v>
      </c>
      <c r="I10" s="55" t="s">
        <v>127</v>
      </c>
      <c r="J10" s="56" t="s">
        <v>123</v>
      </c>
      <c r="K10" s="57">
        <f>MAX(J11:J40)</f>
        <v>188.78</v>
      </c>
      <c r="L10" s="58" t="s">
        <v>128</v>
      </c>
    </row>
    <row r="11" spans="1:12" ht="12" customHeight="1">
      <c r="A11" s="6">
        <f>drivers_list!B11</f>
        <v>1</v>
      </c>
      <c r="B11" s="6" t="str">
        <f>drivers_list!C11</f>
        <v>Савченко-Шагінян Тетяна</v>
      </c>
      <c r="C11" s="6" t="str">
        <f>drivers_list!E11</f>
        <v xml:space="preserve">Єпіфанова Ганна </v>
      </c>
      <c r="D11" s="38">
        <v>105.44</v>
      </c>
      <c r="E11" s="39">
        <v>0</v>
      </c>
      <c r="F11" s="39">
        <v>0</v>
      </c>
      <c r="G11" s="39">
        <v>0</v>
      </c>
      <c r="H11" s="42">
        <f t="shared" ref="H11:H40" si="0">SUM(D11,5*E11,5*F11,5*G11)</f>
        <v>105.44</v>
      </c>
      <c r="I11" s="59">
        <v>0</v>
      </c>
      <c r="J11" s="60">
        <f t="shared" ref="J11:J40" si="1">H11-H11*I11</f>
        <v>105.44</v>
      </c>
      <c r="K11" s="60">
        <f t="shared" ref="K11:K40" si="2">K10</f>
        <v>188.78</v>
      </c>
      <c r="L11" s="60">
        <f t="shared" ref="L11:L40" si="3">IF(I11,K10*1.1,J11)</f>
        <v>105.44</v>
      </c>
    </row>
    <row r="12" spans="1:12" ht="12" customHeight="1">
      <c r="A12" s="6">
        <f>drivers_list!B12</f>
        <v>6</v>
      </c>
      <c r="B12" s="6" t="str">
        <f>drivers_list!C12</f>
        <v>Шеповалова Леся</v>
      </c>
      <c r="C12" s="6" t="str">
        <f>drivers_list!E12</f>
        <v>Панченко Ліза</v>
      </c>
      <c r="D12" s="38">
        <v>115.91</v>
      </c>
      <c r="E12" s="39">
        <v>0</v>
      </c>
      <c r="F12" s="39">
        <v>1</v>
      </c>
      <c r="G12" s="39">
        <v>0</v>
      </c>
      <c r="H12" s="42">
        <f t="shared" si="0"/>
        <v>120.91</v>
      </c>
      <c r="I12" s="59">
        <v>0</v>
      </c>
      <c r="J12" s="60">
        <f t="shared" si="1"/>
        <v>120.91</v>
      </c>
      <c r="K12" s="60">
        <f t="shared" si="2"/>
        <v>188.78</v>
      </c>
      <c r="L12" s="60">
        <f t="shared" si="3"/>
        <v>120.91</v>
      </c>
    </row>
    <row r="13" spans="1:12" ht="12" customHeight="1">
      <c r="A13" s="6">
        <f>drivers_list!B13</f>
        <v>7</v>
      </c>
      <c r="B13" s="6" t="str">
        <f>drivers_list!C13</f>
        <v>Мигліс Анна</v>
      </c>
      <c r="C13" s="6" t="str">
        <f>drivers_list!E13</f>
        <v xml:space="preserve">Нестеренко Анастасія </v>
      </c>
      <c r="D13" s="38">
        <v>153.11000000000001</v>
      </c>
      <c r="E13" s="39">
        <v>0</v>
      </c>
      <c r="F13" s="39">
        <v>0</v>
      </c>
      <c r="G13" s="39">
        <v>0</v>
      </c>
      <c r="H13" s="42">
        <f t="shared" si="0"/>
        <v>153.11000000000001</v>
      </c>
      <c r="I13" s="59">
        <v>0</v>
      </c>
      <c r="J13" s="60">
        <f t="shared" si="1"/>
        <v>153.11000000000001</v>
      </c>
      <c r="K13" s="60">
        <f t="shared" si="2"/>
        <v>188.78</v>
      </c>
      <c r="L13" s="60">
        <f t="shared" si="3"/>
        <v>153.11000000000001</v>
      </c>
    </row>
    <row r="14" spans="1:12" ht="12" customHeight="1">
      <c r="A14" s="6">
        <f>drivers_list!B14</f>
        <v>8</v>
      </c>
      <c r="B14" s="6" t="str">
        <f>drivers_list!C14</f>
        <v>Британ Iрина</v>
      </c>
      <c r="C14" s="6" t="str">
        <f>drivers_list!E14</f>
        <v>Павлик Iрина</v>
      </c>
      <c r="D14" s="38">
        <v>100.59</v>
      </c>
      <c r="E14" s="39">
        <v>0</v>
      </c>
      <c r="F14" s="39">
        <v>0</v>
      </c>
      <c r="G14" s="39">
        <v>0</v>
      </c>
      <c r="H14" s="42">
        <f t="shared" si="0"/>
        <v>100.59</v>
      </c>
      <c r="I14" s="59">
        <v>0</v>
      </c>
      <c r="J14" s="60">
        <f t="shared" si="1"/>
        <v>100.59</v>
      </c>
      <c r="K14" s="60">
        <f t="shared" si="2"/>
        <v>188.78</v>
      </c>
      <c r="L14" s="60">
        <f t="shared" si="3"/>
        <v>100.59</v>
      </c>
    </row>
    <row r="15" spans="1:12" ht="12" customHeight="1">
      <c r="A15" s="6">
        <f>drivers_list!B15</f>
        <v>11</v>
      </c>
      <c r="B15" s="6" t="str">
        <f>drivers_list!C15</f>
        <v>Ларіон Олеся</v>
      </c>
      <c r="C15" s="6" t="str">
        <f>drivers_list!E15</f>
        <v>Резанко Ольга</v>
      </c>
      <c r="D15" s="38">
        <v>73.19</v>
      </c>
      <c r="E15" s="39">
        <v>0</v>
      </c>
      <c r="F15" s="39">
        <v>0</v>
      </c>
      <c r="G15" s="39">
        <v>0</v>
      </c>
      <c r="H15" s="42">
        <f t="shared" si="0"/>
        <v>73.19</v>
      </c>
      <c r="I15" s="59">
        <v>0</v>
      </c>
      <c r="J15" s="60">
        <f t="shared" si="1"/>
        <v>73.19</v>
      </c>
      <c r="K15" s="60">
        <f t="shared" si="2"/>
        <v>188.78</v>
      </c>
      <c r="L15" s="60">
        <f t="shared" si="3"/>
        <v>73.19</v>
      </c>
    </row>
    <row r="16" spans="1:12" ht="12" customHeight="1">
      <c r="A16" s="6">
        <f>drivers_list!B16</f>
        <v>12</v>
      </c>
      <c r="B16" s="6" t="str">
        <f>drivers_list!C16</f>
        <v>Терехова Валерія</v>
      </c>
      <c r="C16" s="6" t="str">
        <f>drivers_list!E16</f>
        <v>Дар'я Дехтяренко</v>
      </c>
      <c r="D16" s="38">
        <v>86.82</v>
      </c>
      <c r="E16" s="39">
        <v>0</v>
      </c>
      <c r="F16" s="39">
        <v>0</v>
      </c>
      <c r="G16" s="39">
        <v>1</v>
      </c>
      <c r="H16" s="42">
        <f t="shared" si="0"/>
        <v>91.82</v>
      </c>
      <c r="I16" s="59">
        <v>0</v>
      </c>
      <c r="J16" s="60">
        <f t="shared" si="1"/>
        <v>91.82</v>
      </c>
      <c r="K16" s="60">
        <f t="shared" si="2"/>
        <v>188.78</v>
      </c>
      <c r="L16" s="60">
        <f t="shared" si="3"/>
        <v>91.82</v>
      </c>
    </row>
    <row r="17" spans="1:12" ht="12" customHeight="1">
      <c r="A17" s="6">
        <f>drivers_list!B17</f>
        <v>14</v>
      </c>
      <c r="B17" s="6" t="str">
        <f>drivers_list!C17</f>
        <v>Слесаренко Ніна</v>
      </c>
      <c r="C17" s="6" t="str">
        <f>drivers_list!E17</f>
        <v>Басіна Ірина</v>
      </c>
      <c r="D17" s="38">
        <v>0</v>
      </c>
      <c r="E17" s="39">
        <v>0</v>
      </c>
      <c r="F17" s="39">
        <v>0</v>
      </c>
      <c r="G17" s="39">
        <v>0</v>
      </c>
      <c r="H17" s="42">
        <f t="shared" si="0"/>
        <v>0</v>
      </c>
      <c r="I17" s="59">
        <v>1</v>
      </c>
      <c r="J17" s="60">
        <f t="shared" si="1"/>
        <v>0</v>
      </c>
      <c r="K17" s="60">
        <f t="shared" si="2"/>
        <v>188.78</v>
      </c>
      <c r="L17" s="60">
        <f t="shared" si="3"/>
        <v>207.65800000000002</v>
      </c>
    </row>
    <row r="18" spans="1:12" ht="12" customHeight="1">
      <c r="A18" s="6">
        <f>drivers_list!B18</f>
        <v>15</v>
      </c>
      <c r="B18" s="6" t="str">
        <f>drivers_list!C18</f>
        <v>Шульга Ганна</v>
      </c>
      <c r="C18" s="6" t="str">
        <f>drivers_list!E18</f>
        <v>Івершень Тетяна</v>
      </c>
      <c r="D18" s="38">
        <v>101.35</v>
      </c>
      <c r="E18" s="39">
        <v>0</v>
      </c>
      <c r="F18" s="39">
        <v>0</v>
      </c>
      <c r="G18" s="39">
        <v>0</v>
      </c>
      <c r="H18" s="42">
        <f t="shared" si="0"/>
        <v>101.35</v>
      </c>
      <c r="I18" s="59">
        <v>0</v>
      </c>
      <c r="J18" s="60">
        <f t="shared" si="1"/>
        <v>101.35</v>
      </c>
      <c r="K18" s="60">
        <f t="shared" si="2"/>
        <v>188.78</v>
      </c>
      <c r="L18" s="60">
        <f t="shared" si="3"/>
        <v>101.35</v>
      </c>
    </row>
    <row r="19" spans="1:12" ht="12" customHeight="1">
      <c r="A19" s="6">
        <f>drivers_list!B19</f>
        <v>17</v>
      </c>
      <c r="B19" s="6" t="str">
        <f>drivers_list!C19</f>
        <v>Федіна Наталія</v>
      </c>
      <c r="C19" s="6" t="str">
        <f>drivers_list!E19</f>
        <v>Когут  Анна</v>
      </c>
      <c r="D19" s="38">
        <v>118.5</v>
      </c>
      <c r="E19" s="39">
        <v>0</v>
      </c>
      <c r="F19" s="39">
        <v>0</v>
      </c>
      <c r="G19" s="39">
        <v>0</v>
      </c>
      <c r="H19" s="42">
        <f t="shared" si="0"/>
        <v>118.5</v>
      </c>
      <c r="I19" s="59">
        <v>0</v>
      </c>
      <c r="J19" s="60">
        <f t="shared" si="1"/>
        <v>118.5</v>
      </c>
      <c r="K19" s="60">
        <f t="shared" si="2"/>
        <v>188.78</v>
      </c>
      <c r="L19" s="60">
        <f t="shared" si="3"/>
        <v>118.5</v>
      </c>
    </row>
    <row r="20" spans="1:12" ht="12" customHeight="1">
      <c r="A20" s="6">
        <f>drivers_list!B20</f>
        <v>19</v>
      </c>
      <c r="B20" s="6" t="str">
        <f>drivers_list!C20</f>
        <v>Кускова Крістіна</v>
      </c>
      <c r="C20" s="6" t="str">
        <f>drivers_list!E20</f>
        <v xml:space="preserve">Таня Фортуна </v>
      </c>
      <c r="D20" s="38">
        <v>92.18</v>
      </c>
      <c r="E20" s="39">
        <v>0</v>
      </c>
      <c r="F20" s="39">
        <v>1</v>
      </c>
      <c r="G20" s="39">
        <v>0</v>
      </c>
      <c r="H20" s="42">
        <f t="shared" si="0"/>
        <v>97.18</v>
      </c>
      <c r="I20" s="59">
        <v>0</v>
      </c>
      <c r="J20" s="60">
        <f t="shared" si="1"/>
        <v>97.18</v>
      </c>
      <c r="K20" s="60">
        <f t="shared" si="2"/>
        <v>188.78</v>
      </c>
      <c r="L20" s="60">
        <f t="shared" si="3"/>
        <v>97.18</v>
      </c>
    </row>
    <row r="21" spans="1:12" ht="12" customHeight="1">
      <c r="A21" s="6">
        <f>drivers_list!B21</f>
        <v>20</v>
      </c>
      <c r="B21" s="6" t="str">
        <f>drivers_list!C21</f>
        <v>Ковальчук Юлія</v>
      </c>
      <c r="C21" s="6" t="str">
        <f>drivers_list!E21</f>
        <v>Ільїна Дар'я</v>
      </c>
      <c r="D21" s="38">
        <v>0</v>
      </c>
      <c r="E21" s="39">
        <v>0</v>
      </c>
      <c r="F21" s="39">
        <v>0</v>
      </c>
      <c r="G21" s="39">
        <v>0</v>
      </c>
      <c r="H21" s="42">
        <f t="shared" si="0"/>
        <v>0</v>
      </c>
      <c r="I21" s="59">
        <v>1</v>
      </c>
      <c r="J21" s="60">
        <f t="shared" si="1"/>
        <v>0</v>
      </c>
      <c r="K21" s="60">
        <f t="shared" si="2"/>
        <v>188.78</v>
      </c>
      <c r="L21" s="60">
        <f t="shared" si="3"/>
        <v>207.65800000000002</v>
      </c>
    </row>
    <row r="22" spans="1:12" ht="12" customHeight="1">
      <c r="A22" s="6">
        <f>drivers_list!B22</f>
        <v>21</v>
      </c>
      <c r="B22" s="6" t="str">
        <f>drivers_list!C22</f>
        <v>Головач Олександра</v>
      </c>
      <c r="C22" s="6" t="str">
        <f>drivers_list!E22</f>
        <v>Соболевская Светлана</v>
      </c>
      <c r="D22" s="38">
        <v>168.04</v>
      </c>
      <c r="E22" s="39">
        <v>0</v>
      </c>
      <c r="F22" s="39">
        <v>0</v>
      </c>
      <c r="G22" s="39">
        <v>0</v>
      </c>
      <c r="H22" s="42">
        <f t="shared" si="0"/>
        <v>168.04</v>
      </c>
      <c r="I22" s="59">
        <v>0</v>
      </c>
      <c r="J22" s="60">
        <f t="shared" si="1"/>
        <v>168.04</v>
      </c>
      <c r="K22" s="60">
        <f t="shared" si="2"/>
        <v>188.78</v>
      </c>
      <c r="L22" s="60">
        <f t="shared" si="3"/>
        <v>168.04</v>
      </c>
    </row>
    <row r="23" spans="1:12" ht="12" customHeight="1">
      <c r="A23" s="6">
        <f>drivers_list!B23</f>
        <v>23</v>
      </c>
      <c r="B23" s="6" t="str">
        <f>drivers_list!C23</f>
        <v>Гриценко Юлія</v>
      </c>
      <c r="C23" s="6" t="str">
        <f>drivers_list!E23</f>
        <v xml:space="preserve">Кравець Яна </v>
      </c>
      <c r="D23" s="38">
        <v>92.56</v>
      </c>
      <c r="E23" s="39">
        <v>0</v>
      </c>
      <c r="F23" s="39">
        <v>0</v>
      </c>
      <c r="G23" s="39">
        <v>0</v>
      </c>
      <c r="H23" s="42">
        <f t="shared" si="0"/>
        <v>92.56</v>
      </c>
      <c r="I23" s="59">
        <v>0</v>
      </c>
      <c r="J23" s="60">
        <f t="shared" si="1"/>
        <v>92.56</v>
      </c>
      <c r="K23" s="60">
        <f t="shared" si="2"/>
        <v>188.78</v>
      </c>
      <c r="L23" s="60">
        <f t="shared" si="3"/>
        <v>92.56</v>
      </c>
    </row>
    <row r="24" spans="1:12" ht="12" customHeight="1">
      <c r="A24" s="6">
        <f>drivers_list!B24</f>
        <v>24</v>
      </c>
      <c r="B24" s="6" t="str">
        <f>drivers_list!C24</f>
        <v>Кібалко Ірина</v>
      </c>
      <c r="C24" s="6" t="str">
        <f>drivers_list!E24</f>
        <v>Павлюк Ксенія</v>
      </c>
      <c r="D24" s="38">
        <v>154.4</v>
      </c>
      <c r="E24" s="39">
        <v>0</v>
      </c>
      <c r="F24" s="39">
        <v>0</v>
      </c>
      <c r="G24" s="39">
        <v>1</v>
      </c>
      <c r="H24" s="42">
        <f t="shared" si="0"/>
        <v>159.4</v>
      </c>
      <c r="I24" s="59">
        <v>0</v>
      </c>
      <c r="J24" s="60">
        <f t="shared" si="1"/>
        <v>159.4</v>
      </c>
      <c r="K24" s="60">
        <f t="shared" si="2"/>
        <v>188.78</v>
      </c>
      <c r="L24" s="60">
        <f t="shared" si="3"/>
        <v>159.4</v>
      </c>
    </row>
    <row r="25" spans="1:12" ht="12" customHeight="1">
      <c r="A25" s="6">
        <f>drivers_list!B25</f>
        <v>26</v>
      </c>
      <c r="B25" s="6" t="str">
        <f>drivers_list!C25</f>
        <v>Адамова Анна</v>
      </c>
      <c r="C25" s="6" t="str">
        <f>drivers_list!E25</f>
        <v>Долгер Марина</v>
      </c>
      <c r="D25" s="38">
        <v>81.72</v>
      </c>
      <c r="E25" s="39">
        <v>0</v>
      </c>
      <c r="F25" s="39">
        <v>0</v>
      </c>
      <c r="G25" s="39">
        <v>0</v>
      </c>
      <c r="H25" s="42">
        <f t="shared" si="0"/>
        <v>81.72</v>
      </c>
      <c r="I25" s="59">
        <v>0</v>
      </c>
      <c r="J25" s="60">
        <f t="shared" si="1"/>
        <v>81.72</v>
      </c>
      <c r="K25" s="60">
        <f t="shared" si="2"/>
        <v>188.78</v>
      </c>
      <c r="L25" s="60">
        <f t="shared" si="3"/>
        <v>81.72</v>
      </c>
    </row>
    <row r="26" spans="1:12" ht="12" customHeight="1">
      <c r="A26" s="6">
        <f>drivers_list!B26</f>
        <v>27</v>
      </c>
      <c r="B26" s="6" t="str">
        <f>drivers_list!C26</f>
        <v>Міщенко Олександра</v>
      </c>
      <c r="C26" s="6" t="str">
        <f>drivers_list!E26</f>
        <v>Яценко Оксана</v>
      </c>
      <c r="D26" s="38">
        <v>89.54</v>
      </c>
      <c r="E26" s="39">
        <v>0</v>
      </c>
      <c r="F26" s="39">
        <v>0</v>
      </c>
      <c r="G26" s="39">
        <v>0</v>
      </c>
      <c r="H26" s="42">
        <f t="shared" si="0"/>
        <v>89.54</v>
      </c>
      <c r="I26" s="59">
        <v>0</v>
      </c>
      <c r="J26" s="60">
        <f t="shared" si="1"/>
        <v>89.54</v>
      </c>
      <c r="K26" s="60">
        <f t="shared" si="2"/>
        <v>188.78</v>
      </c>
      <c r="L26" s="60">
        <f t="shared" si="3"/>
        <v>89.54</v>
      </c>
    </row>
    <row r="27" spans="1:12" ht="12" customHeight="1">
      <c r="A27" s="6">
        <f>drivers_list!B27</f>
        <v>30</v>
      </c>
      <c r="B27" s="6" t="str">
        <f>drivers_list!C27</f>
        <v>Бортяна Любов</v>
      </c>
      <c r="C27" s="6" t="str">
        <f>drivers_list!E27</f>
        <v>Павлюк Анжеліка</v>
      </c>
      <c r="D27" s="38">
        <v>92.34</v>
      </c>
      <c r="E27" s="39">
        <v>0</v>
      </c>
      <c r="F27" s="39">
        <v>1</v>
      </c>
      <c r="G27" s="39">
        <v>0</v>
      </c>
      <c r="H27" s="42">
        <f t="shared" si="0"/>
        <v>97.34</v>
      </c>
      <c r="I27" s="59">
        <v>0</v>
      </c>
      <c r="J27" s="60">
        <f t="shared" si="1"/>
        <v>97.34</v>
      </c>
      <c r="K27" s="60">
        <f t="shared" si="2"/>
        <v>188.78</v>
      </c>
      <c r="L27" s="60">
        <f t="shared" si="3"/>
        <v>97.34</v>
      </c>
    </row>
    <row r="28" spans="1:12" ht="12" customHeight="1">
      <c r="A28" s="6">
        <f>drivers_list!B28</f>
        <v>33</v>
      </c>
      <c r="B28" s="6" t="str">
        <f>drivers_list!C28</f>
        <v xml:space="preserve">Даценко Олеся </v>
      </c>
      <c r="C28" s="6" t="str">
        <f>drivers_list!E28</f>
        <v>Марченко Світлана</v>
      </c>
      <c r="D28" s="38">
        <v>92.75</v>
      </c>
      <c r="E28" s="39">
        <v>0</v>
      </c>
      <c r="F28" s="39">
        <v>0</v>
      </c>
      <c r="G28" s="39">
        <v>0</v>
      </c>
      <c r="H28" s="42">
        <f t="shared" si="0"/>
        <v>92.75</v>
      </c>
      <c r="I28" s="59">
        <v>0</v>
      </c>
      <c r="J28" s="60">
        <f t="shared" si="1"/>
        <v>92.75</v>
      </c>
      <c r="K28" s="60">
        <f t="shared" si="2"/>
        <v>188.78</v>
      </c>
      <c r="L28" s="60">
        <f t="shared" si="3"/>
        <v>92.75</v>
      </c>
    </row>
    <row r="29" spans="1:12" ht="12" customHeight="1">
      <c r="A29" s="6">
        <f>drivers_list!B29</f>
        <v>35</v>
      </c>
      <c r="B29" s="6" t="str">
        <f>drivers_list!C29</f>
        <v>Пономаренко Олеся</v>
      </c>
      <c r="C29" s="6" t="str">
        <f>drivers_list!E29</f>
        <v>Ходацька Оксана</v>
      </c>
      <c r="D29" s="38">
        <v>118.94</v>
      </c>
      <c r="E29" s="39">
        <v>0</v>
      </c>
      <c r="F29" s="39">
        <v>0</v>
      </c>
      <c r="G29" s="39">
        <v>0</v>
      </c>
      <c r="H29" s="42">
        <f t="shared" si="0"/>
        <v>118.94</v>
      </c>
      <c r="I29" s="59">
        <v>0</v>
      </c>
      <c r="J29" s="60">
        <f t="shared" si="1"/>
        <v>118.94</v>
      </c>
      <c r="K29" s="60">
        <f t="shared" si="2"/>
        <v>188.78</v>
      </c>
      <c r="L29" s="60">
        <f t="shared" si="3"/>
        <v>118.94</v>
      </c>
    </row>
    <row r="30" spans="1:12" ht="12" customHeight="1">
      <c r="A30" s="6">
        <f>drivers_list!B30</f>
        <v>42</v>
      </c>
      <c r="B30" s="6" t="str">
        <f>drivers_list!C30</f>
        <v>Міхася</v>
      </c>
      <c r="C30" s="6" t="str">
        <f>drivers_list!E30</f>
        <v xml:space="preserve">Дмитрієва Олена </v>
      </c>
      <c r="D30" s="38">
        <v>0</v>
      </c>
      <c r="E30" s="39">
        <v>0</v>
      </c>
      <c r="F30" s="39">
        <v>0</v>
      </c>
      <c r="G30" s="39">
        <v>0</v>
      </c>
      <c r="H30" s="42">
        <f t="shared" si="0"/>
        <v>0</v>
      </c>
      <c r="I30" s="59">
        <v>1</v>
      </c>
      <c r="J30" s="60">
        <f t="shared" si="1"/>
        <v>0</v>
      </c>
      <c r="K30" s="60">
        <f t="shared" si="2"/>
        <v>188.78</v>
      </c>
      <c r="L30" s="60">
        <f t="shared" si="3"/>
        <v>207.65800000000002</v>
      </c>
    </row>
    <row r="31" spans="1:12" ht="12" customHeight="1">
      <c r="A31" s="6">
        <f>drivers_list!B31</f>
        <v>43</v>
      </c>
      <c r="B31" s="6" t="str">
        <f>drivers_list!C31</f>
        <v>Грачова Вікторія</v>
      </c>
      <c r="C31" s="6" t="str">
        <f>drivers_list!E31</f>
        <v>Барна Анна</v>
      </c>
      <c r="D31" s="38">
        <v>143.75</v>
      </c>
      <c r="E31" s="39">
        <v>0</v>
      </c>
      <c r="F31" s="39">
        <v>0</v>
      </c>
      <c r="G31" s="39">
        <v>0</v>
      </c>
      <c r="H31" s="42">
        <f t="shared" si="0"/>
        <v>143.75</v>
      </c>
      <c r="I31" s="59">
        <v>0</v>
      </c>
      <c r="J31" s="60">
        <f t="shared" si="1"/>
        <v>143.75</v>
      </c>
      <c r="K31" s="60">
        <f t="shared" si="2"/>
        <v>188.78</v>
      </c>
      <c r="L31" s="60">
        <f t="shared" si="3"/>
        <v>143.75</v>
      </c>
    </row>
    <row r="32" spans="1:12" ht="12" customHeight="1">
      <c r="A32" s="6">
        <f>drivers_list!B32</f>
        <v>44</v>
      </c>
      <c r="B32" s="6" t="str">
        <f>drivers_list!C32</f>
        <v>Валуйська Анна</v>
      </c>
      <c r="C32" s="6" t="str">
        <f>drivers_list!E32</f>
        <v>Ladushka</v>
      </c>
      <c r="D32" s="38">
        <v>80.84</v>
      </c>
      <c r="E32" s="39">
        <v>0</v>
      </c>
      <c r="F32" s="39">
        <v>0</v>
      </c>
      <c r="G32" s="39">
        <v>0</v>
      </c>
      <c r="H32" s="42">
        <f t="shared" si="0"/>
        <v>80.84</v>
      </c>
      <c r="I32" s="59">
        <v>0</v>
      </c>
      <c r="J32" s="60">
        <f t="shared" si="1"/>
        <v>80.84</v>
      </c>
      <c r="K32" s="60">
        <f t="shared" si="2"/>
        <v>188.78</v>
      </c>
      <c r="L32" s="60">
        <f t="shared" si="3"/>
        <v>80.84</v>
      </c>
    </row>
    <row r="33" spans="1:12" ht="12" customHeight="1">
      <c r="A33" s="6">
        <f>drivers_list!B33</f>
        <v>45</v>
      </c>
      <c r="B33" s="6" t="str">
        <f>drivers_list!C33</f>
        <v>Бондар Марія</v>
      </c>
      <c r="C33" s="6" t="str">
        <f>drivers_list!E33</f>
        <v>Кудріна Олена</v>
      </c>
      <c r="D33" s="38">
        <v>117.91</v>
      </c>
      <c r="E33" s="39">
        <v>0</v>
      </c>
      <c r="F33" s="39">
        <v>0</v>
      </c>
      <c r="G33" s="39">
        <v>0</v>
      </c>
      <c r="H33" s="42">
        <f t="shared" si="0"/>
        <v>117.91</v>
      </c>
      <c r="I33" s="59">
        <v>0</v>
      </c>
      <c r="J33" s="60">
        <f t="shared" si="1"/>
        <v>117.91</v>
      </c>
      <c r="K33" s="60">
        <f t="shared" si="2"/>
        <v>188.78</v>
      </c>
      <c r="L33" s="60">
        <f t="shared" si="3"/>
        <v>117.91</v>
      </c>
    </row>
    <row r="34" spans="1:12" ht="12" customHeight="1">
      <c r="A34" s="6">
        <f>drivers_list!B34</f>
        <v>47</v>
      </c>
      <c r="B34" s="6" t="str">
        <f>drivers_list!C34</f>
        <v>Сінані Юлія</v>
      </c>
      <c r="C34" s="6" t="str">
        <f>drivers_list!E34</f>
        <v>Кабалик Анна</v>
      </c>
      <c r="D34" s="38">
        <v>0</v>
      </c>
      <c r="E34" s="39">
        <v>0</v>
      </c>
      <c r="F34" s="39">
        <v>0</v>
      </c>
      <c r="G34" s="39">
        <v>0</v>
      </c>
      <c r="H34" s="42">
        <f t="shared" si="0"/>
        <v>0</v>
      </c>
      <c r="I34" s="59">
        <v>1</v>
      </c>
      <c r="J34" s="60">
        <f t="shared" si="1"/>
        <v>0</v>
      </c>
      <c r="K34" s="60">
        <f t="shared" si="2"/>
        <v>188.78</v>
      </c>
      <c r="L34" s="60">
        <f t="shared" si="3"/>
        <v>207.65800000000002</v>
      </c>
    </row>
    <row r="35" spans="1:12" ht="12" customHeight="1">
      <c r="A35" s="6">
        <f>drivers_list!B35</f>
        <v>48</v>
      </c>
      <c r="B35" s="6" t="str">
        <f>drivers_list!C35</f>
        <v>Pro-Raketa</v>
      </c>
      <c r="C35" s="6" t="str">
        <f>drivers_list!E35</f>
        <v>Atris</v>
      </c>
      <c r="D35" s="38">
        <v>188.78</v>
      </c>
      <c r="E35" s="39">
        <v>0</v>
      </c>
      <c r="F35" s="39">
        <v>0</v>
      </c>
      <c r="G35" s="39">
        <v>0</v>
      </c>
      <c r="H35" s="42">
        <f t="shared" si="0"/>
        <v>188.78</v>
      </c>
      <c r="I35" s="59">
        <v>0</v>
      </c>
      <c r="J35" s="60">
        <f t="shared" si="1"/>
        <v>188.78</v>
      </c>
      <c r="K35" s="60">
        <f t="shared" si="2"/>
        <v>188.78</v>
      </c>
      <c r="L35" s="60">
        <f t="shared" si="3"/>
        <v>188.78</v>
      </c>
    </row>
    <row r="36" spans="1:12" ht="12" customHeight="1">
      <c r="A36" s="6">
        <f>drivers_list!B36</f>
        <v>16</v>
      </c>
      <c r="B36" s="6" t="str">
        <f>drivers_list!C36</f>
        <v>Яровенко Аріна</v>
      </c>
      <c r="C36" s="6" t="str">
        <f>drivers_list!E36</f>
        <v>Грошевая Юлія</v>
      </c>
      <c r="D36" s="38">
        <v>116.35</v>
      </c>
      <c r="E36" s="39">
        <v>0</v>
      </c>
      <c r="F36" s="39">
        <v>0</v>
      </c>
      <c r="G36" s="39">
        <v>0</v>
      </c>
      <c r="H36" s="42">
        <f t="shared" si="0"/>
        <v>116.35</v>
      </c>
      <c r="I36" s="59">
        <v>0</v>
      </c>
      <c r="J36" s="60">
        <f t="shared" si="1"/>
        <v>116.35</v>
      </c>
      <c r="K36" s="60">
        <f t="shared" si="2"/>
        <v>188.78</v>
      </c>
      <c r="L36" s="60">
        <f t="shared" si="3"/>
        <v>116.35</v>
      </c>
    </row>
    <row r="37" spans="1:12" ht="12" customHeight="1">
      <c r="A37" s="6">
        <f>drivers_list!B37</f>
        <v>22</v>
      </c>
      <c r="B37" s="6" t="str">
        <f>drivers_list!C37</f>
        <v>Сіроклин Каріна</v>
      </c>
      <c r="C37" s="6" t="str">
        <f>drivers_list!E37</f>
        <v>Данилова Ольга</v>
      </c>
      <c r="D37" s="38">
        <v>0</v>
      </c>
      <c r="E37" s="39">
        <v>0</v>
      </c>
      <c r="F37" s="39">
        <v>0</v>
      </c>
      <c r="G37" s="39">
        <v>0</v>
      </c>
      <c r="H37" s="42">
        <f t="shared" si="0"/>
        <v>0</v>
      </c>
      <c r="I37" s="59">
        <v>1</v>
      </c>
      <c r="J37" s="60">
        <f t="shared" si="1"/>
        <v>0</v>
      </c>
      <c r="K37" s="60">
        <f t="shared" si="2"/>
        <v>188.78</v>
      </c>
      <c r="L37" s="60">
        <f t="shared" si="3"/>
        <v>207.65800000000002</v>
      </c>
    </row>
    <row r="38" spans="1:12" ht="12" customHeight="1">
      <c r="A38" s="6">
        <f>drivers_list!B38</f>
        <v>28</v>
      </c>
      <c r="B38" s="6" t="str">
        <f>drivers_list!C38</f>
        <v>Відьмаченко Ганна</v>
      </c>
      <c r="C38" s="6" t="str">
        <f>drivers_list!E38</f>
        <v>Главацька Аліна</v>
      </c>
      <c r="D38" s="38">
        <v>63.85</v>
      </c>
      <c r="E38" s="39">
        <v>0</v>
      </c>
      <c r="F38" s="39">
        <v>0</v>
      </c>
      <c r="G38" s="39">
        <v>0</v>
      </c>
      <c r="H38" s="42">
        <f t="shared" si="0"/>
        <v>63.85</v>
      </c>
      <c r="I38" s="59">
        <v>0</v>
      </c>
      <c r="J38" s="60">
        <f t="shared" si="1"/>
        <v>63.85</v>
      </c>
      <c r="K38" s="60">
        <f t="shared" si="2"/>
        <v>188.78</v>
      </c>
      <c r="L38" s="60">
        <f t="shared" si="3"/>
        <v>63.85</v>
      </c>
    </row>
    <row r="39" spans="1:12" ht="12" customHeight="1">
      <c r="A39" s="6">
        <f>drivers_list!B39</f>
        <v>25</v>
      </c>
      <c r="B39" s="6" t="str">
        <f>drivers_list!C39</f>
        <v>МАРГО</v>
      </c>
      <c r="C39" s="6" t="str">
        <f>drivers_list!E39</f>
        <v>Ахмедова Ірина</v>
      </c>
      <c r="D39" s="38">
        <v>92.41</v>
      </c>
      <c r="E39" s="39">
        <v>0</v>
      </c>
      <c r="F39" s="39">
        <v>1</v>
      </c>
      <c r="G39" s="39">
        <v>0</v>
      </c>
      <c r="H39" s="42">
        <f t="shared" si="0"/>
        <v>97.41</v>
      </c>
      <c r="I39" s="59">
        <v>0</v>
      </c>
      <c r="J39" s="60">
        <f t="shared" si="1"/>
        <v>97.41</v>
      </c>
      <c r="K39" s="60">
        <f t="shared" si="2"/>
        <v>188.78</v>
      </c>
      <c r="L39" s="60">
        <f t="shared" si="3"/>
        <v>97.41</v>
      </c>
    </row>
    <row r="40" spans="1:12" ht="12" customHeight="1">
      <c r="A40" s="6">
        <f>drivers_list!B40</f>
        <v>0</v>
      </c>
      <c r="B40" s="6">
        <f>drivers_list!C40</f>
        <v>0</v>
      </c>
      <c r="C40" s="6">
        <f>drivers_list!E40</f>
        <v>0</v>
      </c>
      <c r="D40" s="38">
        <v>0</v>
      </c>
      <c r="E40" s="39">
        <v>0</v>
      </c>
      <c r="F40" s="39">
        <v>0</v>
      </c>
      <c r="G40" s="39">
        <v>0</v>
      </c>
      <c r="H40" s="42">
        <f t="shared" si="0"/>
        <v>0</v>
      </c>
      <c r="I40" s="59">
        <v>0</v>
      </c>
      <c r="J40" s="60">
        <f t="shared" si="1"/>
        <v>0</v>
      </c>
      <c r="K40" s="60">
        <f t="shared" si="2"/>
        <v>188.78</v>
      </c>
      <c r="L40" s="60">
        <f t="shared" si="3"/>
        <v>0</v>
      </c>
    </row>
    <row r="41" spans="1:12" ht="12" customHeight="1"/>
    <row r="42" spans="1:12" ht="12" customHeight="1"/>
    <row r="43" spans="1:12" ht="12" customHeight="1"/>
    <row r="44" spans="1:12" ht="12" customHeight="1"/>
    <row r="45" spans="1:12" ht="12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100"/>
  <sheetViews>
    <sheetView workbookViewId="0"/>
  </sheetViews>
  <sheetFormatPr defaultColWidth="14.453125" defaultRowHeight="15" customHeight="1"/>
  <cols>
    <col min="1" max="1" width="4.26953125" customWidth="1"/>
    <col min="2" max="2" width="16.453125" hidden="1" customWidth="1"/>
    <col min="3" max="3" width="15.81640625" hidden="1" customWidth="1"/>
    <col min="4" max="4" width="6.08984375" customWidth="1"/>
    <col min="5" max="6" width="6.54296875" customWidth="1"/>
    <col min="7" max="7" width="4.81640625" customWidth="1"/>
    <col min="8" max="8" width="7.81640625" customWidth="1"/>
    <col min="9" max="9" width="4.26953125" customWidth="1"/>
    <col min="10" max="10" width="6.453125" customWidth="1"/>
    <col min="11" max="11" width="6.54296875" customWidth="1"/>
    <col min="12" max="12" width="9.81640625" customWidth="1"/>
  </cols>
  <sheetData>
    <row r="8" spans="1:12" ht="14.5">
      <c r="A8" s="20"/>
      <c r="B8" s="20"/>
      <c r="C8" s="20"/>
      <c r="D8" s="54" t="s">
        <v>119</v>
      </c>
      <c r="E8" s="54"/>
      <c r="F8" s="54"/>
      <c r="G8" s="54"/>
      <c r="H8" s="20"/>
    </row>
    <row r="9" spans="1:12" ht="14.5">
      <c r="A9" s="20"/>
      <c r="B9" s="20"/>
      <c r="C9" s="20"/>
      <c r="D9" s="20"/>
      <c r="E9" s="20" t="s">
        <v>120</v>
      </c>
      <c r="F9" s="20"/>
      <c r="G9" s="20"/>
      <c r="H9" s="20"/>
      <c r="I9" t="s">
        <v>121</v>
      </c>
      <c r="K9" t="s">
        <v>122</v>
      </c>
    </row>
    <row r="10" spans="1:12" ht="23.25" customHeight="1">
      <c r="A10" s="33" t="s">
        <v>108</v>
      </c>
      <c r="B10" s="34" t="s">
        <v>3</v>
      </c>
      <c r="C10" s="34" t="s">
        <v>5</v>
      </c>
      <c r="D10" s="36" t="s">
        <v>123</v>
      </c>
      <c r="E10" s="55" t="s">
        <v>124</v>
      </c>
      <c r="F10" s="55" t="s">
        <v>125</v>
      </c>
      <c r="G10" s="55" t="s">
        <v>126</v>
      </c>
      <c r="H10" s="35" t="s">
        <v>117</v>
      </c>
      <c r="I10" s="55" t="s">
        <v>127</v>
      </c>
      <c r="J10" s="56" t="s">
        <v>123</v>
      </c>
      <c r="K10" s="57">
        <f>MAX(J11:J40)</f>
        <v>53.31</v>
      </c>
      <c r="L10" s="58" t="s">
        <v>128</v>
      </c>
    </row>
    <row r="11" spans="1:12" ht="12" customHeight="1">
      <c r="A11" s="6">
        <f>drivers_list!B11</f>
        <v>1</v>
      </c>
      <c r="B11" s="6" t="str">
        <f>drivers_list!C11</f>
        <v>Савченко-Шагінян Тетяна</v>
      </c>
      <c r="C11" s="6" t="str">
        <f>drivers_list!E11</f>
        <v xml:space="preserve">Єпіфанова Ганна </v>
      </c>
      <c r="D11" s="38">
        <v>34.1</v>
      </c>
      <c r="E11" s="39">
        <v>0</v>
      </c>
      <c r="F11" s="39">
        <v>0</v>
      </c>
      <c r="G11" s="39">
        <v>0</v>
      </c>
      <c r="H11" s="42">
        <f t="shared" ref="H11:H40" si="0">SUM(D11,5*E11,5*F11,5*G11)</f>
        <v>34.1</v>
      </c>
      <c r="I11" s="59">
        <v>0</v>
      </c>
      <c r="J11" s="60">
        <f t="shared" ref="J11:J40" si="1">H11-H11*I11</f>
        <v>34.1</v>
      </c>
      <c r="K11" s="60">
        <f t="shared" ref="K11:K40" si="2">K10</f>
        <v>53.31</v>
      </c>
      <c r="L11" s="60">
        <f t="shared" ref="L11:L40" si="3">IF(I11,K10*1.1,J11)</f>
        <v>34.1</v>
      </c>
    </row>
    <row r="12" spans="1:12" ht="12" customHeight="1">
      <c r="A12" s="6">
        <f>drivers_list!B12</f>
        <v>6</v>
      </c>
      <c r="B12" s="6" t="str">
        <f>drivers_list!C12</f>
        <v>Шеповалова Леся</v>
      </c>
      <c r="C12" s="6" t="str">
        <f>drivers_list!E12</f>
        <v>Панченко Ліза</v>
      </c>
      <c r="D12" s="38">
        <v>34.340000000000003</v>
      </c>
      <c r="E12" s="39">
        <v>0</v>
      </c>
      <c r="F12" s="39">
        <v>0</v>
      </c>
      <c r="G12" s="39">
        <v>0</v>
      </c>
      <c r="H12" s="42">
        <f t="shared" si="0"/>
        <v>34.340000000000003</v>
      </c>
      <c r="I12" s="59">
        <v>0</v>
      </c>
      <c r="J12" s="60">
        <f t="shared" si="1"/>
        <v>34.340000000000003</v>
      </c>
      <c r="K12" s="60">
        <f t="shared" si="2"/>
        <v>53.31</v>
      </c>
      <c r="L12" s="60">
        <f t="shared" si="3"/>
        <v>34.340000000000003</v>
      </c>
    </row>
    <row r="13" spans="1:12" ht="12" customHeight="1">
      <c r="A13" s="6">
        <f>drivers_list!B13</f>
        <v>7</v>
      </c>
      <c r="B13" s="6" t="str">
        <f>drivers_list!C13</f>
        <v>Мигліс Анна</v>
      </c>
      <c r="C13" s="6" t="str">
        <f>drivers_list!E13</f>
        <v xml:space="preserve">Нестеренко Анастасія </v>
      </c>
      <c r="D13" s="38">
        <v>41.22</v>
      </c>
      <c r="E13" s="39">
        <v>0</v>
      </c>
      <c r="F13" s="39">
        <v>0</v>
      </c>
      <c r="G13" s="39">
        <v>0</v>
      </c>
      <c r="H13" s="42">
        <f t="shared" si="0"/>
        <v>41.22</v>
      </c>
      <c r="I13" s="59">
        <v>0</v>
      </c>
      <c r="J13" s="60">
        <f t="shared" si="1"/>
        <v>41.22</v>
      </c>
      <c r="K13" s="60">
        <f t="shared" si="2"/>
        <v>53.31</v>
      </c>
      <c r="L13" s="60">
        <f t="shared" si="3"/>
        <v>41.22</v>
      </c>
    </row>
    <row r="14" spans="1:12" ht="12" customHeight="1">
      <c r="A14" s="6">
        <f>drivers_list!B14</f>
        <v>8</v>
      </c>
      <c r="B14" s="6" t="str">
        <f>drivers_list!C14</f>
        <v>Британ Iрина</v>
      </c>
      <c r="C14" s="6" t="str">
        <f>drivers_list!E14</f>
        <v>Павлик Iрина</v>
      </c>
      <c r="D14" s="38">
        <v>32.409999999999997</v>
      </c>
      <c r="E14" s="39">
        <v>0</v>
      </c>
      <c r="F14" s="39">
        <v>0</v>
      </c>
      <c r="G14" s="39">
        <v>0</v>
      </c>
      <c r="H14" s="42">
        <f t="shared" si="0"/>
        <v>32.409999999999997</v>
      </c>
      <c r="I14" s="59">
        <v>0</v>
      </c>
      <c r="J14" s="60">
        <f t="shared" si="1"/>
        <v>32.409999999999997</v>
      </c>
      <c r="K14" s="60">
        <f t="shared" si="2"/>
        <v>53.31</v>
      </c>
      <c r="L14" s="60">
        <f t="shared" si="3"/>
        <v>32.409999999999997</v>
      </c>
    </row>
    <row r="15" spans="1:12" ht="12" customHeight="1">
      <c r="A15" s="6">
        <f>drivers_list!B15</f>
        <v>11</v>
      </c>
      <c r="B15" s="6" t="str">
        <f>drivers_list!C15</f>
        <v>Ларіон Олеся</v>
      </c>
      <c r="C15" s="6" t="str">
        <f>drivers_list!E15</f>
        <v>Резанко Ольга</v>
      </c>
      <c r="D15" s="38">
        <v>30.19</v>
      </c>
      <c r="E15" s="39">
        <v>0</v>
      </c>
      <c r="F15" s="39">
        <v>0</v>
      </c>
      <c r="G15" s="39">
        <v>0</v>
      </c>
      <c r="H15" s="42">
        <f t="shared" si="0"/>
        <v>30.19</v>
      </c>
      <c r="I15" s="59">
        <v>0</v>
      </c>
      <c r="J15" s="60">
        <f t="shared" si="1"/>
        <v>30.19</v>
      </c>
      <c r="K15" s="60">
        <f t="shared" si="2"/>
        <v>53.31</v>
      </c>
      <c r="L15" s="60">
        <f t="shared" si="3"/>
        <v>30.19</v>
      </c>
    </row>
    <row r="16" spans="1:12" ht="12" customHeight="1">
      <c r="A16" s="6">
        <f>drivers_list!B16</f>
        <v>12</v>
      </c>
      <c r="B16" s="6" t="str">
        <f>drivers_list!C16</f>
        <v>Терехова Валерія</v>
      </c>
      <c r="C16" s="6" t="str">
        <f>drivers_list!E16</f>
        <v>Дар'я Дехтяренко</v>
      </c>
      <c r="D16" s="38">
        <v>36.630000000000003</v>
      </c>
      <c r="E16" s="39">
        <v>0</v>
      </c>
      <c r="F16" s="39">
        <v>0</v>
      </c>
      <c r="G16" s="39">
        <v>0</v>
      </c>
      <c r="H16" s="42">
        <f t="shared" si="0"/>
        <v>36.630000000000003</v>
      </c>
      <c r="I16" s="59">
        <v>0</v>
      </c>
      <c r="J16" s="60">
        <f t="shared" si="1"/>
        <v>36.630000000000003</v>
      </c>
      <c r="K16" s="60">
        <f t="shared" si="2"/>
        <v>53.31</v>
      </c>
      <c r="L16" s="60">
        <f t="shared" si="3"/>
        <v>36.630000000000003</v>
      </c>
    </row>
    <row r="17" spans="1:12" ht="12" customHeight="1">
      <c r="A17" s="6">
        <f>drivers_list!B17</f>
        <v>14</v>
      </c>
      <c r="B17" s="6" t="str">
        <f>drivers_list!C17</f>
        <v>Слесаренко Ніна</v>
      </c>
      <c r="C17" s="6" t="str">
        <f>drivers_list!E17</f>
        <v>Басіна Ірина</v>
      </c>
      <c r="D17" s="38">
        <v>42.94</v>
      </c>
      <c r="E17" s="39">
        <v>0</v>
      </c>
      <c r="F17" s="39">
        <v>0</v>
      </c>
      <c r="G17" s="39">
        <v>0</v>
      </c>
      <c r="H17" s="42">
        <f t="shared" si="0"/>
        <v>42.94</v>
      </c>
      <c r="I17" s="59">
        <v>0</v>
      </c>
      <c r="J17" s="60">
        <f t="shared" si="1"/>
        <v>42.94</v>
      </c>
      <c r="K17" s="60">
        <f t="shared" si="2"/>
        <v>53.31</v>
      </c>
      <c r="L17" s="60">
        <f t="shared" si="3"/>
        <v>42.94</v>
      </c>
    </row>
    <row r="18" spans="1:12" ht="12" customHeight="1">
      <c r="A18" s="6">
        <f>drivers_list!B18</f>
        <v>15</v>
      </c>
      <c r="B18" s="6" t="str">
        <f>drivers_list!C18</f>
        <v>Шульга Ганна</v>
      </c>
      <c r="C18" s="6" t="str">
        <f>drivers_list!E18</f>
        <v>Івершень Тетяна</v>
      </c>
      <c r="D18" s="38">
        <v>32.5</v>
      </c>
      <c r="E18" s="39">
        <v>0</v>
      </c>
      <c r="F18" s="39">
        <v>0</v>
      </c>
      <c r="G18" s="39">
        <v>0</v>
      </c>
      <c r="H18" s="42">
        <f t="shared" si="0"/>
        <v>32.5</v>
      </c>
      <c r="I18" s="59">
        <v>0</v>
      </c>
      <c r="J18" s="60">
        <f t="shared" si="1"/>
        <v>32.5</v>
      </c>
      <c r="K18" s="60">
        <f t="shared" si="2"/>
        <v>53.31</v>
      </c>
      <c r="L18" s="60">
        <f t="shared" si="3"/>
        <v>32.5</v>
      </c>
    </row>
    <row r="19" spans="1:12" ht="12" customHeight="1">
      <c r="A19" s="6">
        <f>drivers_list!B19</f>
        <v>17</v>
      </c>
      <c r="B19" s="6" t="str">
        <f>drivers_list!C19</f>
        <v>Федіна Наталія</v>
      </c>
      <c r="C19" s="6" t="str">
        <f>drivers_list!E19</f>
        <v>Когут  Анна</v>
      </c>
      <c r="D19" s="38">
        <v>39.72</v>
      </c>
      <c r="E19" s="39">
        <v>0</v>
      </c>
      <c r="F19" s="39">
        <v>0</v>
      </c>
      <c r="G19" s="39">
        <v>0</v>
      </c>
      <c r="H19" s="42">
        <f t="shared" si="0"/>
        <v>39.72</v>
      </c>
      <c r="I19" s="59">
        <v>0</v>
      </c>
      <c r="J19" s="60">
        <f t="shared" si="1"/>
        <v>39.72</v>
      </c>
      <c r="K19" s="60">
        <f t="shared" si="2"/>
        <v>53.31</v>
      </c>
      <c r="L19" s="60">
        <f t="shared" si="3"/>
        <v>39.72</v>
      </c>
    </row>
    <row r="20" spans="1:12" ht="12" customHeight="1">
      <c r="A20" s="6">
        <f>drivers_list!B20</f>
        <v>19</v>
      </c>
      <c r="B20" s="6" t="str">
        <f>drivers_list!C20</f>
        <v>Кускова Крістіна</v>
      </c>
      <c r="C20" s="6" t="str">
        <f>drivers_list!E20</f>
        <v xml:space="preserve">Таня Фортуна </v>
      </c>
      <c r="D20" s="38">
        <v>31.31</v>
      </c>
      <c r="E20" s="39">
        <v>0</v>
      </c>
      <c r="F20" s="39">
        <v>0</v>
      </c>
      <c r="G20" s="39">
        <v>0</v>
      </c>
      <c r="H20" s="42">
        <f t="shared" si="0"/>
        <v>31.31</v>
      </c>
      <c r="I20" s="59">
        <v>0</v>
      </c>
      <c r="J20" s="60">
        <f t="shared" si="1"/>
        <v>31.31</v>
      </c>
      <c r="K20" s="60">
        <f t="shared" si="2"/>
        <v>53.31</v>
      </c>
      <c r="L20" s="60">
        <f t="shared" si="3"/>
        <v>31.31</v>
      </c>
    </row>
    <row r="21" spans="1:12" ht="12" customHeight="1">
      <c r="A21" s="6">
        <f>drivers_list!B21</f>
        <v>20</v>
      </c>
      <c r="B21" s="6" t="str">
        <f>drivers_list!C21</f>
        <v>Ковальчук Юлія</v>
      </c>
      <c r="C21" s="6" t="str">
        <f>drivers_list!E21</f>
        <v>Ільїна Дар'я</v>
      </c>
      <c r="D21" s="38">
        <v>53.31</v>
      </c>
      <c r="E21" s="39">
        <v>0</v>
      </c>
      <c r="F21" s="39">
        <v>0</v>
      </c>
      <c r="G21" s="39">
        <v>0</v>
      </c>
      <c r="H21" s="42">
        <f t="shared" si="0"/>
        <v>53.31</v>
      </c>
      <c r="I21" s="59">
        <v>0</v>
      </c>
      <c r="J21" s="60">
        <f t="shared" si="1"/>
        <v>53.31</v>
      </c>
      <c r="K21" s="60">
        <f t="shared" si="2"/>
        <v>53.31</v>
      </c>
      <c r="L21" s="60">
        <f t="shared" si="3"/>
        <v>53.31</v>
      </c>
    </row>
    <row r="22" spans="1:12" ht="12" customHeight="1">
      <c r="A22" s="6">
        <f>drivers_list!B22</f>
        <v>21</v>
      </c>
      <c r="B22" s="6" t="str">
        <f>drivers_list!C22</f>
        <v>Головач Олександра</v>
      </c>
      <c r="C22" s="6" t="str">
        <f>drivers_list!E22</f>
        <v>Соболевская Светлана</v>
      </c>
      <c r="D22" s="38">
        <v>37.25</v>
      </c>
      <c r="E22" s="39">
        <v>0</v>
      </c>
      <c r="F22" s="39">
        <v>0</v>
      </c>
      <c r="G22" s="39">
        <v>0</v>
      </c>
      <c r="H22" s="42">
        <f t="shared" si="0"/>
        <v>37.25</v>
      </c>
      <c r="I22" s="59">
        <v>0</v>
      </c>
      <c r="J22" s="60">
        <f t="shared" si="1"/>
        <v>37.25</v>
      </c>
      <c r="K22" s="60">
        <f t="shared" si="2"/>
        <v>53.31</v>
      </c>
      <c r="L22" s="60">
        <f t="shared" si="3"/>
        <v>37.25</v>
      </c>
    </row>
    <row r="23" spans="1:12" ht="12" customHeight="1">
      <c r="A23" s="6">
        <f>drivers_list!B23</f>
        <v>23</v>
      </c>
      <c r="B23" s="6" t="str">
        <f>drivers_list!C23</f>
        <v>Гриценко Юлія</v>
      </c>
      <c r="C23" s="6" t="str">
        <f>drivers_list!E23</f>
        <v xml:space="preserve">Кравець Яна </v>
      </c>
      <c r="D23" s="38">
        <v>28.62</v>
      </c>
      <c r="E23" s="39">
        <v>0</v>
      </c>
      <c r="F23" s="39">
        <v>0</v>
      </c>
      <c r="G23" s="39">
        <v>0</v>
      </c>
      <c r="H23" s="42">
        <f t="shared" si="0"/>
        <v>28.62</v>
      </c>
      <c r="I23" s="59">
        <v>0</v>
      </c>
      <c r="J23" s="60">
        <f t="shared" si="1"/>
        <v>28.62</v>
      </c>
      <c r="K23" s="60">
        <f t="shared" si="2"/>
        <v>53.31</v>
      </c>
      <c r="L23" s="60">
        <f t="shared" si="3"/>
        <v>28.62</v>
      </c>
    </row>
    <row r="24" spans="1:12" ht="12" customHeight="1">
      <c r="A24" s="6">
        <f>drivers_list!B24</f>
        <v>24</v>
      </c>
      <c r="B24" s="6" t="str">
        <f>drivers_list!C24</f>
        <v>Кібалко Ірина</v>
      </c>
      <c r="C24" s="6" t="str">
        <f>drivers_list!E24</f>
        <v>Павлюк Ксенія</v>
      </c>
      <c r="D24" s="38">
        <v>35.9</v>
      </c>
      <c r="E24" s="39">
        <v>0</v>
      </c>
      <c r="F24" s="39">
        <v>0</v>
      </c>
      <c r="G24" s="39">
        <v>0</v>
      </c>
      <c r="H24" s="42">
        <f t="shared" si="0"/>
        <v>35.9</v>
      </c>
      <c r="I24" s="59">
        <v>0</v>
      </c>
      <c r="J24" s="60">
        <f t="shared" si="1"/>
        <v>35.9</v>
      </c>
      <c r="K24" s="60">
        <f t="shared" si="2"/>
        <v>53.31</v>
      </c>
      <c r="L24" s="60">
        <f t="shared" si="3"/>
        <v>35.9</v>
      </c>
    </row>
    <row r="25" spans="1:12" ht="12" customHeight="1">
      <c r="A25" s="6">
        <f>drivers_list!B25</f>
        <v>26</v>
      </c>
      <c r="B25" s="6" t="str">
        <f>drivers_list!C25</f>
        <v>Адамова Анна</v>
      </c>
      <c r="C25" s="6" t="str">
        <f>drivers_list!E25</f>
        <v>Долгер Марина</v>
      </c>
      <c r="D25" s="38">
        <v>30.18</v>
      </c>
      <c r="E25" s="39">
        <v>0</v>
      </c>
      <c r="F25" s="39">
        <v>0</v>
      </c>
      <c r="G25" s="39">
        <v>0</v>
      </c>
      <c r="H25" s="42">
        <f t="shared" si="0"/>
        <v>30.18</v>
      </c>
      <c r="I25" s="59">
        <v>0</v>
      </c>
      <c r="J25" s="60">
        <f t="shared" si="1"/>
        <v>30.18</v>
      </c>
      <c r="K25" s="60">
        <f t="shared" si="2"/>
        <v>53.31</v>
      </c>
      <c r="L25" s="60">
        <f t="shared" si="3"/>
        <v>30.18</v>
      </c>
    </row>
    <row r="26" spans="1:12" ht="12" customHeight="1">
      <c r="A26" s="6">
        <f>drivers_list!B26</f>
        <v>27</v>
      </c>
      <c r="B26" s="6" t="str">
        <f>drivers_list!C26</f>
        <v>Міщенко Олександра</v>
      </c>
      <c r="C26" s="6" t="str">
        <f>drivers_list!E26</f>
        <v>Яценко Оксана</v>
      </c>
      <c r="D26" s="38">
        <v>31.88</v>
      </c>
      <c r="E26" s="39">
        <v>0</v>
      </c>
      <c r="F26" s="39">
        <v>0</v>
      </c>
      <c r="G26" s="39">
        <v>0</v>
      </c>
      <c r="H26" s="42">
        <f t="shared" si="0"/>
        <v>31.88</v>
      </c>
      <c r="I26" s="59">
        <v>0</v>
      </c>
      <c r="J26" s="60">
        <f t="shared" si="1"/>
        <v>31.88</v>
      </c>
      <c r="K26" s="60">
        <f t="shared" si="2"/>
        <v>53.31</v>
      </c>
      <c r="L26" s="60">
        <f t="shared" si="3"/>
        <v>31.88</v>
      </c>
    </row>
    <row r="27" spans="1:12" ht="12" customHeight="1">
      <c r="A27" s="6">
        <f>drivers_list!B27</f>
        <v>30</v>
      </c>
      <c r="B27" s="6" t="str">
        <f>drivers_list!C27</f>
        <v>Бортяна Любов</v>
      </c>
      <c r="C27" s="6" t="str">
        <f>drivers_list!E27</f>
        <v>Павлюк Анжеліка</v>
      </c>
      <c r="D27" s="38">
        <v>32.5</v>
      </c>
      <c r="E27" s="39">
        <v>0</v>
      </c>
      <c r="F27" s="39">
        <v>0</v>
      </c>
      <c r="G27" s="39">
        <v>0</v>
      </c>
      <c r="H27" s="42">
        <f t="shared" si="0"/>
        <v>32.5</v>
      </c>
      <c r="I27" s="59">
        <v>0</v>
      </c>
      <c r="J27" s="60">
        <f t="shared" si="1"/>
        <v>32.5</v>
      </c>
      <c r="K27" s="60">
        <f t="shared" si="2"/>
        <v>53.31</v>
      </c>
      <c r="L27" s="60">
        <f t="shared" si="3"/>
        <v>32.5</v>
      </c>
    </row>
    <row r="28" spans="1:12" ht="12" customHeight="1">
      <c r="A28" s="6">
        <f>drivers_list!B28</f>
        <v>33</v>
      </c>
      <c r="B28" s="6" t="str">
        <f>drivers_list!C28</f>
        <v xml:space="preserve">Даценко Олеся </v>
      </c>
      <c r="C28" s="6" t="str">
        <f>drivers_list!E28</f>
        <v>Марченко Світлана</v>
      </c>
      <c r="D28" s="38">
        <v>35.18</v>
      </c>
      <c r="E28" s="39">
        <v>0</v>
      </c>
      <c r="F28" s="39">
        <v>0</v>
      </c>
      <c r="G28" s="39">
        <v>0</v>
      </c>
      <c r="H28" s="42">
        <f t="shared" si="0"/>
        <v>35.18</v>
      </c>
      <c r="I28" s="59">
        <v>0</v>
      </c>
      <c r="J28" s="60">
        <f t="shared" si="1"/>
        <v>35.18</v>
      </c>
      <c r="K28" s="60">
        <f t="shared" si="2"/>
        <v>53.31</v>
      </c>
      <c r="L28" s="60">
        <f t="shared" si="3"/>
        <v>35.18</v>
      </c>
    </row>
    <row r="29" spans="1:12" ht="12" customHeight="1">
      <c r="A29" s="6">
        <f>drivers_list!B29</f>
        <v>35</v>
      </c>
      <c r="B29" s="6" t="str">
        <f>drivers_list!C29</f>
        <v>Пономаренко Олеся</v>
      </c>
      <c r="C29" s="6" t="str">
        <f>drivers_list!E29</f>
        <v>Ходацька Оксана</v>
      </c>
      <c r="D29" s="38">
        <v>32.28</v>
      </c>
      <c r="E29" s="39">
        <v>0</v>
      </c>
      <c r="F29" s="39">
        <v>0</v>
      </c>
      <c r="G29" s="39">
        <v>0</v>
      </c>
      <c r="H29" s="42">
        <f t="shared" si="0"/>
        <v>32.28</v>
      </c>
      <c r="I29" s="59">
        <v>0</v>
      </c>
      <c r="J29" s="60">
        <f t="shared" si="1"/>
        <v>32.28</v>
      </c>
      <c r="K29" s="60">
        <f t="shared" si="2"/>
        <v>53.31</v>
      </c>
      <c r="L29" s="60">
        <f t="shared" si="3"/>
        <v>32.28</v>
      </c>
    </row>
    <row r="30" spans="1:12" ht="12" customHeight="1">
      <c r="A30" s="6">
        <f>drivers_list!B30</f>
        <v>42</v>
      </c>
      <c r="B30" s="6" t="str">
        <f>drivers_list!C30</f>
        <v>Міхася</v>
      </c>
      <c r="C30" s="6" t="str">
        <f>drivers_list!E30</f>
        <v xml:space="preserve">Дмитрієва Олена </v>
      </c>
      <c r="D30" s="38">
        <v>34.409999999999997</v>
      </c>
      <c r="E30" s="39">
        <v>0</v>
      </c>
      <c r="F30" s="39">
        <v>0</v>
      </c>
      <c r="G30" s="39">
        <v>0</v>
      </c>
      <c r="H30" s="42">
        <f t="shared" si="0"/>
        <v>34.409999999999997</v>
      </c>
      <c r="I30" s="59">
        <v>0</v>
      </c>
      <c r="J30" s="60">
        <f t="shared" si="1"/>
        <v>34.409999999999997</v>
      </c>
      <c r="K30" s="60">
        <f t="shared" si="2"/>
        <v>53.31</v>
      </c>
      <c r="L30" s="60">
        <f t="shared" si="3"/>
        <v>34.409999999999997</v>
      </c>
    </row>
    <row r="31" spans="1:12" ht="12" customHeight="1">
      <c r="A31" s="6">
        <f>drivers_list!B31</f>
        <v>43</v>
      </c>
      <c r="B31" s="6" t="str">
        <f>drivers_list!C31</f>
        <v>Грачова Вікторія</v>
      </c>
      <c r="C31" s="6" t="str">
        <f>drivers_list!E31</f>
        <v>Барна Анна</v>
      </c>
      <c r="D31" s="38">
        <v>36.75</v>
      </c>
      <c r="E31" s="39">
        <v>0</v>
      </c>
      <c r="F31" s="39">
        <v>0</v>
      </c>
      <c r="G31" s="39">
        <v>0</v>
      </c>
      <c r="H31" s="42">
        <f t="shared" si="0"/>
        <v>36.75</v>
      </c>
      <c r="I31" s="59">
        <v>0</v>
      </c>
      <c r="J31" s="60">
        <f t="shared" si="1"/>
        <v>36.75</v>
      </c>
      <c r="K31" s="60">
        <f t="shared" si="2"/>
        <v>53.31</v>
      </c>
      <c r="L31" s="60">
        <f t="shared" si="3"/>
        <v>36.75</v>
      </c>
    </row>
    <row r="32" spans="1:12" ht="12" customHeight="1">
      <c r="A32" s="6">
        <f>drivers_list!B32</f>
        <v>44</v>
      </c>
      <c r="B32" s="6" t="str">
        <f>drivers_list!C32</f>
        <v>Валуйська Анна</v>
      </c>
      <c r="C32" s="6" t="str">
        <f>drivers_list!E32</f>
        <v>Ladushka</v>
      </c>
      <c r="D32" s="38">
        <v>33.78</v>
      </c>
      <c r="E32" s="39">
        <v>0</v>
      </c>
      <c r="F32" s="39">
        <v>0</v>
      </c>
      <c r="G32" s="39">
        <v>0</v>
      </c>
      <c r="H32" s="42">
        <f t="shared" si="0"/>
        <v>33.78</v>
      </c>
      <c r="I32" s="59">
        <v>0</v>
      </c>
      <c r="J32" s="60">
        <f t="shared" si="1"/>
        <v>33.78</v>
      </c>
      <c r="K32" s="60">
        <f t="shared" si="2"/>
        <v>53.31</v>
      </c>
      <c r="L32" s="60">
        <f t="shared" si="3"/>
        <v>33.78</v>
      </c>
    </row>
    <row r="33" spans="1:12" ht="12" customHeight="1">
      <c r="A33" s="6">
        <f>drivers_list!B33</f>
        <v>45</v>
      </c>
      <c r="B33" s="6" t="str">
        <f>drivers_list!C33</f>
        <v>Бондар Марія</v>
      </c>
      <c r="C33" s="6" t="str">
        <f>drivers_list!E33</f>
        <v>Кудріна Олена</v>
      </c>
      <c r="D33" s="38">
        <v>35.69</v>
      </c>
      <c r="E33" s="39">
        <v>0</v>
      </c>
      <c r="F33" s="39">
        <v>0</v>
      </c>
      <c r="G33" s="39">
        <v>0</v>
      </c>
      <c r="H33" s="42">
        <f t="shared" si="0"/>
        <v>35.69</v>
      </c>
      <c r="I33" s="59">
        <v>0</v>
      </c>
      <c r="J33" s="60">
        <f t="shared" si="1"/>
        <v>35.69</v>
      </c>
      <c r="K33" s="60">
        <f t="shared" si="2"/>
        <v>53.31</v>
      </c>
      <c r="L33" s="60">
        <f t="shared" si="3"/>
        <v>35.69</v>
      </c>
    </row>
    <row r="34" spans="1:12" ht="12" customHeight="1">
      <c r="A34" s="6">
        <f>drivers_list!B34</f>
        <v>47</v>
      </c>
      <c r="B34" s="6" t="str">
        <f>drivers_list!C34</f>
        <v>Сінані Юлія</v>
      </c>
      <c r="C34" s="6" t="str">
        <f>drivers_list!E34</f>
        <v>Кабалик Анна</v>
      </c>
      <c r="D34" s="38">
        <v>31.75</v>
      </c>
      <c r="E34" s="39">
        <v>0</v>
      </c>
      <c r="F34" s="39">
        <v>0</v>
      </c>
      <c r="G34" s="39">
        <v>0</v>
      </c>
      <c r="H34" s="42">
        <f t="shared" si="0"/>
        <v>31.75</v>
      </c>
      <c r="I34" s="59">
        <v>0</v>
      </c>
      <c r="J34" s="60">
        <f t="shared" si="1"/>
        <v>31.75</v>
      </c>
      <c r="K34" s="60">
        <f t="shared" si="2"/>
        <v>53.31</v>
      </c>
      <c r="L34" s="60">
        <f t="shared" si="3"/>
        <v>31.75</v>
      </c>
    </row>
    <row r="35" spans="1:12" ht="12" customHeight="1">
      <c r="A35" s="61">
        <f>drivers_list!B35</f>
        <v>48</v>
      </c>
      <c r="B35" s="61" t="str">
        <f>drivers_list!C35</f>
        <v>Pro-Raketa</v>
      </c>
      <c r="C35" s="61" t="str">
        <f>drivers_list!E35</f>
        <v>Atris</v>
      </c>
      <c r="D35" s="62">
        <v>0</v>
      </c>
      <c r="E35" s="63">
        <v>0</v>
      </c>
      <c r="F35" s="63">
        <v>0</v>
      </c>
      <c r="G35" s="63">
        <v>0</v>
      </c>
      <c r="H35" s="62">
        <f t="shared" si="0"/>
        <v>0</v>
      </c>
      <c r="I35" s="64">
        <v>0</v>
      </c>
      <c r="J35" s="65">
        <f t="shared" si="1"/>
        <v>0</v>
      </c>
      <c r="K35" s="65">
        <f t="shared" si="2"/>
        <v>53.31</v>
      </c>
      <c r="L35" s="65">
        <f t="shared" si="3"/>
        <v>0</v>
      </c>
    </row>
    <row r="36" spans="1:12" ht="12" customHeight="1">
      <c r="A36" s="6">
        <f>drivers_list!B36</f>
        <v>16</v>
      </c>
      <c r="B36" s="6" t="str">
        <f>drivers_list!C36</f>
        <v>Яровенко Аріна</v>
      </c>
      <c r="C36" s="6" t="str">
        <f>drivers_list!E36</f>
        <v>Грошевая Юлія</v>
      </c>
      <c r="D36" s="38">
        <v>31.5</v>
      </c>
      <c r="E36" s="39">
        <v>0</v>
      </c>
      <c r="F36" s="39">
        <v>0</v>
      </c>
      <c r="G36" s="39">
        <v>0</v>
      </c>
      <c r="H36" s="42">
        <f t="shared" si="0"/>
        <v>31.5</v>
      </c>
      <c r="I36" s="59">
        <v>0</v>
      </c>
      <c r="J36" s="60">
        <f t="shared" si="1"/>
        <v>31.5</v>
      </c>
      <c r="K36" s="60">
        <f t="shared" si="2"/>
        <v>53.31</v>
      </c>
      <c r="L36" s="60">
        <f t="shared" si="3"/>
        <v>31.5</v>
      </c>
    </row>
    <row r="37" spans="1:12" ht="12" customHeight="1">
      <c r="A37" s="6">
        <f>drivers_list!B37</f>
        <v>22</v>
      </c>
      <c r="B37" s="6" t="str">
        <f>drivers_list!C37</f>
        <v>Сіроклин Каріна</v>
      </c>
      <c r="C37" s="6" t="str">
        <f>drivers_list!E37</f>
        <v>Данилова Ольга</v>
      </c>
      <c r="D37" s="38">
        <v>32.159999999999997</v>
      </c>
      <c r="E37" s="39">
        <v>0</v>
      </c>
      <c r="F37" s="39">
        <v>0</v>
      </c>
      <c r="G37" s="39">
        <v>0</v>
      </c>
      <c r="H37" s="42">
        <f t="shared" si="0"/>
        <v>32.159999999999997</v>
      </c>
      <c r="I37" s="59">
        <v>0</v>
      </c>
      <c r="J37" s="60">
        <f t="shared" si="1"/>
        <v>32.159999999999997</v>
      </c>
      <c r="K37" s="60">
        <f t="shared" si="2"/>
        <v>53.31</v>
      </c>
      <c r="L37" s="60">
        <f t="shared" si="3"/>
        <v>32.159999999999997</v>
      </c>
    </row>
    <row r="38" spans="1:12" ht="12" customHeight="1">
      <c r="A38" s="6">
        <f>drivers_list!B38</f>
        <v>28</v>
      </c>
      <c r="B38" s="6" t="str">
        <f>drivers_list!C38</f>
        <v>Відьмаченко Ганна</v>
      </c>
      <c r="C38" s="6" t="str">
        <f>drivers_list!E38</f>
        <v>Главацька Аліна</v>
      </c>
      <c r="D38" s="38">
        <v>32.29</v>
      </c>
      <c r="E38" s="39">
        <v>0</v>
      </c>
      <c r="F38" s="39">
        <v>0</v>
      </c>
      <c r="G38" s="39">
        <v>0</v>
      </c>
      <c r="H38" s="42">
        <f t="shared" si="0"/>
        <v>32.29</v>
      </c>
      <c r="I38" s="59">
        <v>0</v>
      </c>
      <c r="J38" s="60">
        <f t="shared" si="1"/>
        <v>32.29</v>
      </c>
      <c r="K38" s="60">
        <f t="shared" si="2"/>
        <v>53.31</v>
      </c>
      <c r="L38" s="60">
        <f t="shared" si="3"/>
        <v>32.29</v>
      </c>
    </row>
    <row r="39" spans="1:12" ht="12" customHeight="1">
      <c r="A39" s="6">
        <f>drivers_list!B39</f>
        <v>25</v>
      </c>
      <c r="B39" s="6" t="str">
        <f>drivers_list!C39</f>
        <v>МАРГО</v>
      </c>
      <c r="C39" s="6" t="str">
        <f>drivers_list!E39</f>
        <v>Ахмедова Ірина</v>
      </c>
      <c r="D39" s="38">
        <v>30.2</v>
      </c>
      <c r="E39" s="39">
        <v>1</v>
      </c>
      <c r="F39" s="39">
        <v>0</v>
      </c>
      <c r="G39" s="39">
        <v>0</v>
      </c>
      <c r="H39" s="42">
        <f t="shared" si="0"/>
        <v>35.200000000000003</v>
      </c>
      <c r="I39" s="59">
        <v>0</v>
      </c>
      <c r="J39" s="60">
        <f t="shared" si="1"/>
        <v>35.200000000000003</v>
      </c>
      <c r="K39" s="60">
        <f t="shared" si="2"/>
        <v>53.31</v>
      </c>
      <c r="L39" s="60">
        <f t="shared" si="3"/>
        <v>35.200000000000003</v>
      </c>
    </row>
    <row r="40" spans="1:12" ht="12" customHeight="1">
      <c r="A40" s="6">
        <f>drivers_list!B40</f>
        <v>0</v>
      </c>
      <c r="B40" s="6">
        <f>drivers_list!C40</f>
        <v>0</v>
      </c>
      <c r="C40" s="6">
        <f>drivers_list!E40</f>
        <v>0</v>
      </c>
      <c r="D40" s="38">
        <v>0</v>
      </c>
      <c r="E40" s="39">
        <v>0</v>
      </c>
      <c r="F40" s="39">
        <v>0</v>
      </c>
      <c r="G40" s="39">
        <v>0</v>
      </c>
      <c r="H40" s="42">
        <f t="shared" si="0"/>
        <v>0</v>
      </c>
      <c r="I40" s="59">
        <v>0</v>
      </c>
      <c r="J40" s="60">
        <f t="shared" si="1"/>
        <v>0</v>
      </c>
      <c r="K40" s="60">
        <f t="shared" si="2"/>
        <v>53.31</v>
      </c>
      <c r="L40" s="60">
        <f t="shared" si="3"/>
        <v>0</v>
      </c>
    </row>
    <row r="41" spans="1:12" ht="12" customHeight="1"/>
    <row r="42" spans="1:12" ht="12" customHeight="1"/>
    <row r="43" spans="1:12" ht="12" customHeight="1"/>
    <row r="44" spans="1:12" ht="12" customHeight="1"/>
    <row r="45" spans="1:12" ht="12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P100"/>
  <sheetViews>
    <sheetView workbookViewId="0"/>
  </sheetViews>
  <sheetFormatPr defaultColWidth="14.453125" defaultRowHeight="15" customHeight="1"/>
  <cols>
    <col min="1" max="1" width="5" customWidth="1"/>
    <col min="2" max="2" width="16.453125" hidden="1" customWidth="1"/>
    <col min="3" max="3" width="15.81640625" hidden="1" customWidth="1"/>
    <col min="4" max="4" width="6.08984375" customWidth="1"/>
    <col min="5" max="5" width="7.08984375" customWidth="1"/>
    <col min="6" max="6" width="7.7265625" customWidth="1"/>
    <col min="7" max="7" width="6.7265625" customWidth="1"/>
    <col min="8" max="8" width="7.81640625" customWidth="1"/>
    <col min="9" max="9" width="5" customWidth="1"/>
    <col min="10" max="10" width="6.453125" customWidth="1"/>
    <col min="11" max="11" width="6.54296875" customWidth="1"/>
    <col min="12" max="12" width="6" customWidth="1"/>
    <col min="13" max="13" width="5" customWidth="1"/>
    <col min="14" max="14" width="6" customWidth="1"/>
    <col min="15" max="16" width="8" customWidth="1"/>
  </cols>
  <sheetData>
    <row r="8" spans="1:16" ht="14.5">
      <c r="A8" s="20"/>
      <c r="B8" s="20"/>
      <c r="C8" s="20"/>
      <c r="D8" s="66" t="s">
        <v>119</v>
      </c>
      <c r="E8" s="66"/>
      <c r="F8" s="66"/>
      <c r="G8" s="66"/>
      <c r="H8" s="66"/>
      <c r="I8" s="67"/>
      <c r="J8" s="67"/>
      <c r="K8" s="67"/>
      <c r="L8" s="67"/>
      <c r="M8" s="68" t="s">
        <v>129</v>
      </c>
      <c r="N8" s="68"/>
    </row>
    <row r="9" spans="1:16" ht="14.5">
      <c r="A9" s="20"/>
      <c r="B9" s="20"/>
      <c r="C9" s="20"/>
      <c r="D9" s="20"/>
      <c r="E9" s="20" t="s">
        <v>120</v>
      </c>
      <c r="F9" s="20"/>
      <c r="G9" s="20"/>
      <c r="H9" s="20"/>
      <c r="I9" t="s">
        <v>121</v>
      </c>
      <c r="K9" t="s">
        <v>122</v>
      </c>
    </row>
    <row r="10" spans="1:16" ht="23.25" customHeight="1">
      <c r="A10" s="33" t="s">
        <v>108</v>
      </c>
      <c r="B10" s="34" t="s">
        <v>3</v>
      </c>
      <c r="C10" s="34" t="s">
        <v>5</v>
      </c>
      <c r="D10" s="36" t="s">
        <v>123</v>
      </c>
      <c r="E10" s="55" t="s">
        <v>124</v>
      </c>
      <c r="F10" s="55" t="s">
        <v>125</v>
      </c>
      <c r="G10" s="55" t="s">
        <v>126</v>
      </c>
      <c r="H10" s="35" t="s">
        <v>117</v>
      </c>
      <c r="I10" s="55" t="s">
        <v>127</v>
      </c>
      <c r="J10" s="56" t="s">
        <v>123</v>
      </c>
      <c r="K10" s="57">
        <f>MAX(J11:J40)</f>
        <v>64.245999999999995</v>
      </c>
      <c r="L10" s="36" t="s">
        <v>128</v>
      </c>
      <c r="M10" s="36" t="s">
        <v>130</v>
      </c>
      <c r="N10" s="36" t="s">
        <v>131</v>
      </c>
      <c r="P10" s="69"/>
    </row>
    <row r="11" spans="1:16" ht="12" customHeight="1">
      <c r="A11" s="6">
        <f>drivers_list!B11</f>
        <v>1</v>
      </c>
      <c r="B11" s="6" t="str">
        <f>drivers_list!C11</f>
        <v>Савченко-Шагінян Тетяна</v>
      </c>
      <c r="C11" s="6" t="str">
        <f>drivers_list!E11</f>
        <v xml:space="preserve">Єпіфанова Ганна </v>
      </c>
      <c r="D11" s="38">
        <v>52.125</v>
      </c>
      <c r="E11" s="39">
        <v>0</v>
      </c>
      <c r="F11" s="39">
        <v>0</v>
      </c>
      <c r="G11" s="39">
        <v>0</v>
      </c>
      <c r="H11" s="42">
        <f t="shared" ref="H11:H40" si="0">SUM(D11,5*E11,5*F11,5*G11)</f>
        <v>52.125</v>
      </c>
      <c r="I11" s="59">
        <v>0</v>
      </c>
      <c r="J11" s="60">
        <f t="shared" ref="J11:J40" si="1">H11-H11*I11</f>
        <v>52.125</v>
      </c>
      <c r="K11" s="60">
        <f t="shared" ref="K11:K40" si="2">K10</f>
        <v>64.245999999999995</v>
      </c>
      <c r="L11" s="60">
        <f t="shared" ref="L11:L40" si="3">IF(I11,K10*1.1,J11)</f>
        <v>52.125</v>
      </c>
      <c r="M11" s="59">
        <v>0</v>
      </c>
      <c r="N11" s="60">
        <f t="shared" ref="N11:N40" si="4">L11-5*M11</f>
        <v>52.125</v>
      </c>
      <c r="O11" s="69"/>
    </row>
    <row r="12" spans="1:16" ht="12" customHeight="1">
      <c r="A12" s="6">
        <f>drivers_list!B12</f>
        <v>6</v>
      </c>
      <c r="B12" s="6" t="str">
        <f>drivers_list!C12</f>
        <v>Шеповалова Леся</v>
      </c>
      <c r="C12" s="6" t="str">
        <f>drivers_list!E12</f>
        <v>Панченко Ліза</v>
      </c>
      <c r="D12" s="38">
        <v>35.688000000000002</v>
      </c>
      <c r="E12" s="39">
        <v>0</v>
      </c>
      <c r="F12" s="39">
        <v>0</v>
      </c>
      <c r="G12" s="39">
        <v>0</v>
      </c>
      <c r="H12" s="42">
        <f t="shared" si="0"/>
        <v>35.688000000000002</v>
      </c>
      <c r="I12" s="59">
        <v>0</v>
      </c>
      <c r="J12" s="60">
        <f t="shared" si="1"/>
        <v>35.688000000000002</v>
      </c>
      <c r="K12" s="60">
        <f t="shared" si="2"/>
        <v>64.245999999999995</v>
      </c>
      <c r="L12" s="60">
        <f t="shared" si="3"/>
        <v>35.688000000000002</v>
      </c>
      <c r="M12" s="59">
        <v>0</v>
      </c>
      <c r="N12" s="60">
        <f t="shared" si="4"/>
        <v>35.688000000000002</v>
      </c>
      <c r="O12" s="69"/>
    </row>
    <row r="13" spans="1:16" ht="12" customHeight="1">
      <c r="A13" s="6">
        <f>drivers_list!B13</f>
        <v>7</v>
      </c>
      <c r="B13" s="6" t="str">
        <f>drivers_list!C13</f>
        <v>Мигліс Анна</v>
      </c>
      <c r="C13" s="6" t="str">
        <f>drivers_list!E13</f>
        <v xml:space="preserve">Нестеренко Анастасія </v>
      </c>
      <c r="D13" s="38">
        <v>42.726999999999997</v>
      </c>
      <c r="E13" s="39">
        <v>0</v>
      </c>
      <c r="F13" s="39">
        <v>0</v>
      </c>
      <c r="G13" s="39">
        <v>0</v>
      </c>
      <c r="H13" s="42">
        <f t="shared" si="0"/>
        <v>42.726999999999997</v>
      </c>
      <c r="I13" s="59">
        <v>0</v>
      </c>
      <c r="J13" s="60">
        <f t="shared" si="1"/>
        <v>42.726999999999997</v>
      </c>
      <c r="K13" s="60">
        <f t="shared" si="2"/>
        <v>64.245999999999995</v>
      </c>
      <c r="L13" s="60">
        <f t="shared" si="3"/>
        <v>42.726999999999997</v>
      </c>
      <c r="M13" s="59">
        <v>0</v>
      </c>
      <c r="N13" s="60">
        <f t="shared" si="4"/>
        <v>42.726999999999997</v>
      </c>
      <c r="O13" s="69"/>
    </row>
    <row r="14" spans="1:16" ht="12" customHeight="1">
      <c r="A14" s="6">
        <f>drivers_list!B14</f>
        <v>8</v>
      </c>
      <c r="B14" s="6" t="str">
        <f>drivers_list!C14</f>
        <v>Британ Iрина</v>
      </c>
      <c r="C14" s="6" t="str">
        <f>drivers_list!E14</f>
        <v>Павлик Iрина</v>
      </c>
      <c r="D14" s="38">
        <v>38.755000000000003</v>
      </c>
      <c r="E14" s="39">
        <v>0</v>
      </c>
      <c r="F14" s="39">
        <v>0</v>
      </c>
      <c r="G14" s="39">
        <v>0</v>
      </c>
      <c r="H14" s="42">
        <f t="shared" si="0"/>
        <v>38.755000000000003</v>
      </c>
      <c r="I14" s="59">
        <v>0</v>
      </c>
      <c r="J14" s="60">
        <f t="shared" si="1"/>
        <v>38.755000000000003</v>
      </c>
      <c r="K14" s="60">
        <f t="shared" si="2"/>
        <v>64.245999999999995</v>
      </c>
      <c r="L14" s="60">
        <f t="shared" si="3"/>
        <v>38.755000000000003</v>
      </c>
      <c r="M14" s="59">
        <v>0</v>
      </c>
      <c r="N14" s="60">
        <f t="shared" si="4"/>
        <v>38.755000000000003</v>
      </c>
      <c r="O14" s="69"/>
    </row>
    <row r="15" spans="1:16" ht="12" customHeight="1">
      <c r="A15" s="6">
        <f>drivers_list!B15</f>
        <v>11</v>
      </c>
      <c r="B15" s="6" t="str">
        <f>drivers_list!C15</f>
        <v>Ларіон Олеся</v>
      </c>
      <c r="C15" s="6" t="str">
        <f>drivers_list!E15</f>
        <v>Резанко Ольга</v>
      </c>
      <c r="D15" s="38">
        <v>32.106000000000002</v>
      </c>
      <c r="E15" s="39">
        <v>0</v>
      </c>
      <c r="F15" s="39">
        <v>0</v>
      </c>
      <c r="G15" s="39">
        <v>0</v>
      </c>
      <c r="H15" s="42">
        <f t="shared" si="0"/>
        <v>32.106000000000002</v>
      </c>
      <c r="I15" s="59">
        <v>0</v>
      </c>
      <c r="J15" s="60">
        <f t="shared" si="1"/>
        <v>32.106000000000002</v>
      </c>
      <c r="K15" s="60">
        <f t="shared" si="2"/>
        <v>64.245999999999995</v>
      </c>
      <c r="L15" s="60">
        <f t="shared" si="3"/>
        <v>32.106000000000002</v>
      </c>
      <c r="M15" s="59">
        <v>0</v>
      </c>
      <c r="N15" s="60">
        <f t="shared" si="4"/>
        <v>32.106000000000002</v>
      </c>
      <c r="O15" s="69"/>
    </row>
    <row r="16" spans="1:16" ht="12" customHeight="1">
      <c r="A16" s="6">
        <f>drivers_list!B16</f>
        <v>12</v>
      </c>
      <c r="B16" s="6" t="str">
        <f>drivers_list!C16</f>
        <v>Терехова Валерія</v>
      </c>
      <c r="C16" s="6" t="str">
        <f>drivers_list!E16</f>
        <v>Дар'я Дехтяренко</v>
      </c>
      <c r="D16" s="38">
        <v>49.661000000000001</v>
      </c>
      <c r="E16" s="39">
        <v>0</v>
      </c>
      <c r="F16" s="39">
        <v>0</v>
      </c>
      <c r="G16" s="39">
        <v>0</v>
      </c>
      <c r="H16" s="42">
        <f t="shared" si="0"/>
        <v>49.661000000000001</v>
      </c>
      <c r="I16" s="59">
        <v>0</v>
      </c>
      <c r="J16" s="60">
        <f t="shared" si="1"/>
        <v>49.661000000000001</v>
      </c>
      <c r="K16" s="60">
        <f t="shared" si="2"/>
        <v>64.245999999999995</v>
      </c>
      <c r="L16" s="60">
        <f t="shared" si="3"/>
        <v>49.661000000000001</v>
      </c>
      <c r="M16" s="59">
        <v>0</v>
      </c>
      <c r="N16" s="60">
        <f t="shared" si="4"/>
        <v>49.661000000000001</v>
      </c>
      <c r="O16" s="69"/>
    </row>
    <row r="17" spans="1:15" ht="12" customHeight="1">
      <c r="A17" s="6">
        <f>drivers_list!B17</f>
        <v>14</v>
      </c>
      <c r="B17" s="6" t="str">
        <f>drivers_list!C17</f>
        <v>Слесаренко Ніна</v>
      </c>
      <c r="C17" s="6" t="str">
        <f>drivers_list!E17</f>
        <v>Басіна Ірина</v>
      </c>
      <c r="D17" s="38">
        <v>64.245999999999995</v>
      </c>
      <c r="E17" s="39">
        <v>0</v>
      </c>
      <c r="F17" s="39">
        <v>0</v>
      </c>
      <c r="G17" s="39">
        <v>0</v>
      </c>
      <c r="H17" s="42">
        <f t="shared" si="0"/>
        <v>64.245999999999995</v>
      </c>
      <c r="I17" s="59">
        <v>0</v>
      </c>
      <c r="J17" s="60">
        <f t="shared" si="1"/>
        <v>64.245999999999995</v>
      </c>
      <c r="K17" s="60">
        <f t="shared" si="2"/>
        <v>64.245999999999995</v>
      </c>
      <c r="L17" s="60">
        <f t="shared" si="3"/>
        <v>64.245999999999995</v>
      </c>
      <c r="M17" s="59">
        <v>0</v>
      </c>
      <c r="N17" s="60">
        <f t="shared" si="4"/>
        <v>64.245999999999995</v>
      </c>
      <c r="O17" s="69"/>
    </row>
    <row r="18" spans="1:15" ht="12" customHeight="1">
      <c r="A18" s="6">
        <f>drivers_list!B18</f>
        <v>15</v>
      </c>
      <c r="B18" s="6" t="str">
        <f>drivers_list!C18</f>
        <v>Шульга Ганна</v>
      </c>
      <c r="C18" s="6" t="str">
        <f>drivers_list!E18</f>
        <v>Івершень Тетяна</v>
      </c>
      <c r="D18" s="38">
        <v>43.162999999999997</v>
      </c>
      <c r="E18" s="39">
        <v>0</v>
      </c>
      <c r="F18" s="39">
        <v>0</v>
      </c>
      <c r="G18" s="39">
        <v>0</v>
      </c>
      <c r="H18" s="42">
        <f t="shared" si="0"/>
        <v>43.162999999999997</v>
      </c>
      <c r="I18" s="59">
        <v>0</v>
      </c>
      <c r="J18" s="60">
        <f t="shared" si="1"/>
        <v>43.162999999999997</v>
      </c>
      <c r="K18" s="60">
        <f t="shared" si="2"/>
        <v>64.245999999999995</v>
      </c>
      <c r="L18" s="60">
        <f t="shared" si="3"/>
        <v>43.162999999999997</v>
      </c>
      <c r="M18" s="59">
        <v>0</v>
      </c>
      <c r="N18" s="60">
        <f t="shared" si="4"/>
        <v>43.162999999999997</v>
      </c>
      <c r="O18" s="69"/>
    </row>
    <row r="19" spans="1:15" ht="12" customHeight="1">
      <c r="A19" s="6">
        <f>drivers_list!B19</f>
        <v>17</v>
      </c>
      <c r="B19" s="6" t="str">
        <f>drivers_list!C19</f>
        <v>Федіна Наталія</v>
      </c>
      <c r="C19" s="6" t="str">
        <f>drivers_list!E19</f>
        <v>Когут  Анна</v>
      </c>
      <c r="D19" s="38">
        <v>47.095999999999997</v>
      </c>
      <c r="E19" s="39">
        <v>0</v>
      </c>
      <c r="F19" s="39">
        <v>0</v>
      </c>
      <c r="G19" s="39">
        <v>0</v>
      </c>
      <c r="H19" s="42">
        <f t="shared" si="0"/>
        <v>47.095999999999997</v>
      </c>
      <c r="I19" s="59">
        <v>0</v>
      </c>
      <c r="J19" s="60">
        <f t="shared" si="1"/>
        <v>47.095999999999997</v>
      </c>
      <c r="K19" s="60">
        <f t="shared" si="2"/>
        <v>64.245999999999995</v>
      </c>
      <c r="L19" s="60">
        <f t="shared" si="3"/>
        <v>47.095999999999997</v>
      </c>
      <c r="M19" s="59">
        <v>0</v>
      </c>
      <c r="N19" s="60">
        <f t="shared" si="4"/>
        <v>47.095999999999997</v>
      </c>
      <c r="O19" s="69"/>
    </row>
    <row r="20" spans="1:15" ht="12" customHeight="1">
      <c r="A20" s="6">
        <f>drivers_list!B20</f>
        <v>19</v>
      </c>
      <c r="B20" s="6" t="str">
        <f>drivers_list!C20</f>
        <v>Кускова Крістіна</v>
      </c>
      <c r="C20" s="6" t="str">
        <f>drivers_list!E20</f>
        <v xml:space="preserve">Таня Фортуна </v>
      </c>
      <c r="D20" s="38">
        <v>33.064</v>
      </c>
      <c r="E20" s="39">
        <v>0</v>
      </c>
      <c r="F20" s="39">
        <v>0</v>
      </c>
      <c r="G20" s="39">
        <v>0</v>
      </c>
      <c r="H20" s="42">
        <f t="shared" si="0"/>
        <v>33.064</v>
      </c>
      <c r="I20" s="59">
        <v>0</v>
      </c>
      <c r="J20" s="60">
        <f t="shared" si="1"/>
        <v>33.064</v>
      </c>
      <c r="K20" s="60">
        <f t="shared" si="2"/>
        <v>64.245999999999995</v>
      </c>
      <c r="L20" s="60">
        <f t="shared" si="3"/>
        <v>33.064</v>
      </c>
      <c r="M20" s="59">
        <v>0</v>
      </c>
      <c r="N20" s="60">
        <f t="shared" si="4"/>
        <v>33.064</v>
      </c>
      <c r="O20" s="69"/>
    </row>
    <row r="21" spans="1:15" ht="12" customHeight="1">
      <c r="A21" s="6">
        <f>drivers_list!B21</f>
        <v>20</v>
      </c>
      <c r="B21" s="6" t="str">
        <f>drivers_list!C21</f>
        <v>Ковальчук Юлія</v>
      </c>
      <c r="C21" s="6" t="str">
        <f>drivers_list!E21</f>
        <v>Ільїна Дар'я</v>
      </c>
      <c r="D21" s="38">
        <v>50.514000000000003</v>
      </c>
      <c r="E21" s="39">
        <v>0</v>
      </c>
      <c r="F21" s="39">
        <v>0</v>
      </c>
      <c r="G21" s="39">
        <v>0</v>
      </c>
      <c r="H21" s="42">
        <f t="shared" si="0"/>
        <v>50.514000000000003</v>
      </c>
      <c r="I21" s="59">
        <v>0</v>
      </c>
      <c r="J21" s="60">
        <f t="shared" si="1"/>
        <v>50.514000000000003</v>
      </c>
      <c r="K21" s="60">
        <f t="shared" si="2"/>
        <v>64.245999999999995</v>
      </c>
      <c r="L21" s="60">
        <f t="shared" si="3"/>
        <v>50.514000000000003</v>
      </c>
      <c r="M21" s="59">
        <v>0</v>
      </c>
      <c r="N21" s="60">
        <f t="shared" si="4"/>
        <v>50.514000000000003</v>
      </c>
      <c r="O21" s="69"/>
    </row>
    <row r="22" spans="1:15" ht="12" customHeight="1">
      <c r="A22" s="6">
        <f>drivers_list!B22</f>
        <v>21</v>
      </c>
      <c r="B22" s="6" t="str">
        <f>drivers_list!C22</f>
        <v>Головач Олександра</v>
      </c>
      <c r="C22" s="6" t="str">
        <f>drivers_list!E22</f>
        <v>Соболевская Светлана</v>
      </c>
      <c r="D22" s="38">
        <v>43.685000000000002</v>
      </c>
      <c r="E22" s="39">
        <v>0</v>
      </c>
      <c r="F22" s="39">
        <v>0</v>
      </c>
      <c r="G22" s="39">
        <v>0</v>
      </c>
      <c r="H22" s="42">
        <f t="shared" si="0"/>
        <v>43.685000000000002</v>
      </c>
      <c r="I22" s="59">
        <v>0</v>
      </c>
      <c r="J22" s="60">
        <f t="shared" si="1"/>
        <v>43.685000000000002</v>
      </c>
      <c r="K22" s="60">
        <f t="shared" si="2"/>
        <v>64.245999999999995</v>
      </c>
      <c r="L22" s="60">
        <f t="shared" si="3"/>
        <v>43.685000000000002</v>
      </c>
      <c r="M22" s="59">
        <v>0</v>
      </c>
      <c r="N22" s="60">
        <f t="shared" si="4"/>
        <v>43.685000000000002</v>
      </c>
      <c r="O22" s="69"/>
    </row>
    <row r="23" spans="1:15" ht="12" customHeight="1">
      <c r="A23" s="6">
        <f>drivers_list!B23</f>
        <v>23</v>
      </c>
      <c r="B23" s="6" t="str">
        <f>drivers_list!C23</f>
        <v>Гриценко Юлія</v>
      </c>
      <c r="C23" s="6" t="str">
        <f>drivers_list!E23</f>
        <v xml:space="preserve">Кравець Яна </v>
      </c>
      <c r="D23" s="38">
        <v>36.167000000000002</v>
      </c>
      <c r="E23" s="39">
        <v>0</v>
      </c>
      <c r="F23" s="39">
        <v>0</v>
      </c>
      <c r="G23" s="39">
        <v>0</v>
      </c>
      <c r="H23" s="42">
        <f t="shared" si="0"/>
        <v>36.167000000000002</v>
      </c>
      <c r="I23" s="59">
        <v>0</v>
      </c>
      <c r="J23" s="60">
        <f t="shared" si="1"/>
        <v>36.167000000000002</v>
      </c>
      <c r="K23" s="60">
        <f t="shared" si="2"/>
        <v>64.245999999999995</v>
      </c>
      <c r="L23" s="60">
        <f t="shared" si="3"/>
        <v>36.167000000000002</v>
      </c>
      <c r="M23" s="59">
        <v>0</v>
      </c>
      <c r="N23" s="60">
        <f t="shared" si="4"/>
        <v>36.167000000000002</v>
      </c>
      <c r="O23" s="69"/>
    </row>
    <row r="24" spans="1:15" ht="12" customHeight="1">
      <c r="A24" s="6">
        <f>drivers_list!B24</f>
        <v>24</v>
      </c>
      <c r="B24" s="6" t="str">
        <f>drivers_list!C24</f>
        <v>Кібалко Ірина</v>
      </c>
      <c r="C24" s="6" t="str">
        <f>drivers_list!E24</f>
        <v>Павлюк Ксенія</v>
      </c>
      <c r="D24" s="38">
        <v>39.773000000000003</v>
      </c>
      <c r="E24" s="39">
        <v>0</v>
      </c>
      <c r="F24" s="39">
        <v>0</v>
      </c>
      <c r="G24" s="39">
        <v>0</v>
      </c>
      <c r="H24" s="42">
        <f t="shared" si="0"/>
        <v>39.773000000000003</v>
      </c>
      <c r="I24" s="59">
        <v>0</v>
      </c>
      <c r="J24" s="60">
        <f t="shared" si="1"/>
        <v>39.773000000000003</v>
      </c>
      <c r="K24" s="60">
        <f t="shared" si="2"/>
        <v>64.245999999999995</v>
      </c>
      <c r="L24" s="60">
        <f t="shared" si="3"/>
        <v>39.773000000000003</v>
      </c>
      <c r="M24" s="59">
        <v>0</v>
      </c>
      <c r="N24" s="60">
        <f t="shared" si="4"/>
        <v>39.773000000000003</v>
      </c>
      <c r="O24" s="69"/>
    </row>
    <row r="25" spans="1:15" ht="12" customHeight="1">
      <c r="A25" s="6">
        <f>drivers_list!B25</f>
        <v>26</v>
      </c>
      <c r="B25" s="6" t="str">
        <f>drivers_list!C25</f>
        <v>Адамова Анна</v>
      </c>
      <c r="C25" s="6" t="str">
        <f>drivers_list!E25</f>
        <v>Долгер Марина</v>
      </c>
      <c r="D25" s="38">
        <v>35.343000000000004</v>
      </c>
      <c r="E25" s="39">
        <v>0</v>
      </c>
      <c r="F25" s="39">
        <v>0</v>
      </c>
      <c r="G25" s="39">
        <v>0</v>
      </c>
      <c r="H25" s="42">
        <f t="shared" si="0"/>
        <v>35.343000000000004</v>
      </c>
      <c r="I25" s="59">
        <v>0</v>
      </c>
      <c r="J25" s="60">
        <f t="shared" si="1"/>
        <v>35.343000000000004</v>
      </c>
      <c r="K25" s="60">
        <f t="shared" si="2"/>
        <v>64.245999999999995</v>
      </c>
      <c r="L25" s="60">
        <f t="shared" si="3"/>
        <v>35.343000000000004</v>
      </c>
      <c r="M25" s="59">
        <v>0</v>
      </c>
      <c r="N25" s="60">
        <f t="shared" si="4"/>
        <v>35.343000000000004</v>
      </c>
      <c r="O25" s="69"/>
    </row>
    <row r="26" spans="1:15" ht="12" customHeight="1">
      <c r="A26" s="6">
        <f>drivers_list!B26</f>
        <v>27</v>
      </c>
      <c r="B26" s="6" t="str">
        <f>drivers_list!C26</f>
        <v>Міщенко Олександра</v>
      </c>
      <c r="C26" s="6" t="str">
        <f>drivers_list!E26</f>
        <v>Яценко Оксана</v>
      </c>
      <c r="D26" s="38">
        <v>34.979999999999997</v>
      </c>
      <c r="E26" s="39">
        <v>0</v>
      </c>
      <c r="F26" s="39">
        <v>0</v>
      </c>
      <c r="G26" s="39">
        <v>0</v>
      </c>
      <c r="H26" s="42">
        <f t="shared" si="0"/>
        <v>34.979999999999997</v>
      </c>
      <c r="I26" s="59">
        <v>0</v>
      </c>
      <c r="J26" s="60">
        <f t="shared" si="1"/>
        <v>34.979999999999997</v>
      </c>
      <c r="K26" s="60">
        <f t="shared" si="2"/>
        <v>64.245999999999995</v>
      </c>
      <c r="L26" s="60">
        <f t="shared" si="3"/>
        <v>34.979999999999997</v>
      </c>
      <c r="M26" s="59">
        <v>0</v>
      </c>
      <c r="N26" s="60">
        <f t="shared" si="4"/>
        <v>34.979999999999997</v>
      </c>
      <c r="O26" s="69"/>
    </row>
    <row r="27" spans="1:15" ht="12" customHeight="1">
      <c r="A27" s="6">
        <f>drivers_list!B27</f>
        <v>30</v>
      </c>
      <c r="B27" s="6" t="str">
        <f>drivers_list!C27</f>
        <v>Бортяна Любов</v>
      </c>
      <c r="C27" s="6" t="str">
        <f>drivers_list!E27</f>
        <v>Павлюк Анжеліка</v>
      </c>
      <c r="D27" s="38">
        <v>32.212000000000003</v>
      </c>
      <c r="E27" s="39">
        <v>0</v>
      </c>
      <c r="F27" s="39">
        <v>0</v>
      </c>
      <c r="G27" s="39">
        <v>0</v>
      </c>
      <c r="H27" s="42">
        <f t="shared" si="0"/>
        <v>32.212000000000003</v>
      </c>
      <c r="I27" s="59">
        <v>0</v>
      </c>
      <c r="J27" s="60">
        <f t="shared" si="1"/>
        <v>32.212000000000003</v>
      </c>
      <c r="K27" s="60">
        <f t="shared" si="2"/>
        <v>64.245999999999995</v>
      </c>
      <c r="L27" s="60">
        <f t="shared" si="3"/>
        <v>32.212000000000003</v>
      </c>
      <c r="M27" s="59">
        <v>0</v>
      </c>
      <c r="N27" s="60">
        <f t="shared" si="4"/>
        <v>32.212000000000003</v>
      </c>
      <c r="O27" s="69"/>
    </row>
    <row r="28" spans="1:15" ht="12" customHeight="1">
      <c r="A28" s="6">
        <f>drivers_list!B28</f>
        <v>33</v>
      </c>
      <c r="B28" s="6" t="str">
        <f>drivers_list!C28</f>
        <v xml:space="preserve">Даценко Олеся </v>
      </c>
      <c r="C28" s="6" t="str">
        <f>drivers_list!E28</f>
        <v>Марченко Світлана</v>
      </c>
      <c r="D28" s="38">
        <v>42.692</v>
      </c>
      <c r="E28" s="39">
        <v>0</v>
      </c>
      <c r="F28" s="39">
        <v>0</v>
      </c>
      <c r="G28" s="39">
        <v>0</v>
      </c>
      <c r="H28" s="42">
        <f t="shared" si="0"/>
        <v>42.692</v>
      </c>
      <c r="I28" s="59">
        <v>0</v>
      </c>
      <c r="J28" s="60">
        <f t="shared" si="1"/>
        <v>42.692</v>
      </c>
      <c r="K28" s="60">
        <f t="shared" si="2"/>
        <v>64.245999999999995</v>
      </c>
      <c r="L28" s="60">
        <f t="shared" si="3"/>
        <v>42.692</v>
      </c>
      <c r="M28" s="59">
        <v>0</v>
      </c>
      <c r="N28" s="60">
        <f t="shared" si="4"/>
        <v>42.692</v>
      </c>
      <c r="O28" s="69"/>
    </row>
    <row r="29" spans="1:15" ht="12" customHeight="1">
      <c r="A29" s="6">
        <f>drivers_list!B29</f>
        <v>35</v>
      </c>
      <c r="B29" s="6" t="str">
        <f>drivers_list!C29</f>
        <v>Пономаренко Олеся</v>
      </c>
      <c r="C29" s="6" t="str">
        <f>drivers_list!E29</f>
        <v>Ходацька Оксана</v>
      </c>
      <c r="D29" s="38">
        <v>37.317</v>
      </c>
      <c r="E29" s="39">
        <v>0</v>
      </c>
      <c r="F29" s="39">
        <v>0</v>
      </c>
      <c r="G29" s="39">
        <v>0</v>
      </c>
      <c r="H29" s="42">
        <f t="shared" si="0"/>
        <v>37.317</v>
      </c>
      <c r="I29" s="59">
        <v>0</v>
      </c>
      <c r="J29" s="60">
        <f t="shared" si="1"/>
        <v>37.317</v>
      </c>
      <c r="K29" s="60">
        <f t="shared" si="2"/>
        <v>64.245999999999995</v>
      </c>
      <c r="L29" s="60">
        <f t="shared" si="3"/>
        <v>37.317</v>
      </c>
      <c r="M29" s="59">
        <v>0</v>
      </c>
      <c r="N29" s="60">
        <f t="shared" si="4"/>
        <v>37.317</v>
      </c>
      <c r="O29" s="69"/>
    </row>
    <row r="30" spans="1:15" ht="12" customHeight="1">
      <c r="A30" s="6">
        <f>drivers_list!B30</f>
        <v>42</v>
      </c>
      <c r="B30" s="6" t="str">
        <f>drivers_list!C30</f>
        <v>Міхася</v>
      </c>
      <c r="C30" s="6" t="str">
        <f>drivers_list!E30</f>
        <v xml:space="preserve">Дмитрієва Олена </v>
      </c>
      <c r="D30" s="38">
        <v>41.222999999999999</v>
      </c>
      <c r="E30" s="39">
        <v>0</v>
      </c>
      <c r="F30" s="39">
        <v>0</v>
      </c>
      <c r="G30" s="39">
        <v>0</v>
      </c>
      <c r="H30" s="42">
        <f t="shared" si="0"/>
        <v>41.222999999999999</v>
      </c>
      <c r="I30" s="59">
        <v>0</v>
      </c>
      <c r="J30" s="60">
        <f t="shared" si="1"/>
        <v>41.222999999999999</v>
      </c>
      <c r="K30" s="60">
        <f t="shared" si="2"/>
        <v>64.245999999999995</v>
      </c>
      <c r="L30" s="60">
        <f t="shared" si="3"/>
        <v>41.222999999999999</v>
      </c>
      <c r="M30" s="59">
        <v>0</v>
      </c>
      <c r="N30" s="60">
        <f t="shared" si="4"/>
        <v>41.222999999999999</v>
      </c>
      <c r="O30" s="69"/>
    </row>
    <row r="31" spans="1:15" ht="12" customHeight="1">
      <c r="A31" s="6">
        <f>drivers_list!B31</f>
        <v>43</v>
      </c>
      <c r="B31" s="6" t="str">
        <f>drivers_list!C31</f>
        <v>Грачова Вікторія</v>
      </c>
      <c r="C31" s="6" t="str">
        <f>drivers_list!E31</f>
        <v>Барна Анна</v>
      </c>
      <c r="D31" s="38">
        <v>51.521000000000001</v>
      </c>
      <c r="E31" s="39">
        <v>0</v>
      </c>
      <c r="F31" s="39">
        <v>0</v>
      </c>
      <c r="G31" s="39">
        <v>0</v>
      </c>
      <c r="H31" s="42">
        <f t="shared" si="0"/>
        <v>51.521000000000001</v>
      </c>
      <c r="I31" s="59">
        <v>0</v>
      </c>
      <c r="J31" s="60">
        <f t="shared" si="1"/>
        <v>51.521000000000001</v>
      </c>
      <c r="K31" s="60">
        <f t="shared" si="2"/>
        <v>64.245999999999995</v>
      </c>
      <c r="L31" s="60">
        <f t="shared" si="3"/>
        <v>51.521000000000001</v>
      </c>
      <c r="M31" s="59">
        <v>0</v>
      </c>
      <c r="N31" s="60">
        <f t="shared" si="4"/>
        <v>51.521000000000001</v>
      </c>
      <c r="O31" s="69"/>
    </row>
    <row r="32" spans="1:15" ht="12" customHeight="1">
      <c r="A32" s="6">
        <f>drivers_list!B32</f>
        <v>44</v>
      </c>
      <c r="B32" s="6" t="str">
        <f>drivers_list!C32</f>
        <v>Валуйська Анна</v>
      </c>
      <c r="C32" s="6" t="str">
        <f>drivers_list!E32</f>
        <v>Ladushka</v>
      </c>
      <c r="D32" s="38">
        <v>34.813000000000002</v>
      </c>
      <c r="E32" s="39">
        <v>0</v>
      </c>
      <c r="F32" s="39">
        <v>0</v>
      </c>
      <c r="G32" s="39">
        <v>0</v>
      </c>
      <c r="H32" s="42">
        <f t="shared" si="0"/>
        <v>34.813000000000002</v>
      </c>
      <c r="I32" s="59">
        <v>0</v>
      </c>
      <c r="J32" s="60">
        <f t="shared" si="1"/>
        <v>34.813000000000002</v>
      </c>
      <c r="K32" s="60">
        <f t="shared" si="2"/>
        <v>64.245999999999995</v>
      </c>
      <c r="L32" s="60">
        <f t="shared" si="3"/>
        <v>34.813000000000002</v>
      </c>
      <c r="M32" s="59">
        <v>0</v>
      </c>
      <c r="N32" s="60">
        <f t="shared" si="4"/>
        <v>34.813000000000002</v>
      </c>
      <c r="O32" s="69"/>
    </row>
    <row r="33" spans="1:15" ht="12" customHeight="1">
      <c r="A33" s="6">
        <f>drivers_list!B33</f>
        <v>45</v>
      </c>
      <c r="B33" s="6" t="str">
        <f>drivers_list!C33</f>
        <v>Бондар Марія</v>
      </c>
      <c r="C33" s="6" t="str">
        <f>drivers_list!E33</f>
        <v>Кудріна Олена</v>
      </c>
      <c r="D33" s="38">
        <v>44.055</v>
      </c>
      <c r="E33" s="39">
        <v>0</v>
      </c>
      <c r="F33" s="39">
        <v>0</v>
      </c>
      <c r="G33" s="39">
        <v>0</v>
      </c>
      <c r="H33" s="42">
        <f t="shared" si="0"/>
        <v>44.055</v>
      </c>
      <c r="I33" s="59">
        <v>0</v>
      </c>
      <c r="J33" s="60">
        <f t="shared" si="1"/>
        <v>44.055</v>
      </c>
      <c r="K33" s="60">
        <f t="shared" si="2"/>
        <v>64.245999999999995</v>
      </c>
      <c r="L33" s="60">
        <f t="shared" si="3"/>
        <v>44.055</v>
      </c>
      <c r="M33" s="59">
        <v>0</v>
      </c>
      <c r="N33" s="60">
        <f t="shared" si="4"/>
        <v>44.055</v>
      </c>
      <c r="O33" s="69"/>
    </row>
    <row r="34" spans="1:15" ht="12" customHeight="1">
      <c r="A34" s="6">
        <f>drivers_list!B34</f>
        <v>47</v>
      </c>
      <c r="B34" s="6" t="str">
        <f>drivers_list!C34</f>
        <v>Сінані Юлія</v>
      </c>
      <c r="C34" s="6" t="str">
        <f>drivers_list!E34</f>
        <v>Кабалик Анна</v>
      </c>
      <c r="D34" s="38">
        <v>35.283000000000001</v>
      </c>
      <c r="E34" s="39">
        <v>0</v>
      </c>
      <c r="F34" s="39">
        <v>0</v>
      </c>
      <c r="G34" s="39">
        <v>0</v>
      </c>
      <c r="H34" s="42">
        <f t="shared" si="0"/>
        <v>35.283000000000001</v>
      </c>
      <c r="I34" s="59">
        <v>0</v>
      </c>
      <c r="J34" s="60">
        <f t="shared" si="1"/>
        <v>35.283000000000001</v>
      </c>
      <c r="K34" s="60">
        <f t="shared" si="2"/>
        <v>64.245999999999995</v>
      </c>
      <c r="L34" s="60">
        <f t="shared" si="3"/>
        <v>35.283000000000001</v>
      </c>
      <c r="M34" s="59">
        <v>0</v>
      </c>
      <c r="N34" s="60">
        <f t="shared" si="4"/>
        <v>35.283000000000001</v>
      </c>
      <c r="O34" s="69"/>
    </row>
    <row r="35" spans="1:15" ht="12" customHeight="1">
      <c r="A35" s="6">
        <f>drivers_list!B35</f>
        <v>48</v>
      </c>
      <c r="B35" s="6" t="str">
        <f>drivers_list!C35</f>
        <v>Pro-Raketa</v>
      </c>
      <c r="C35" s="6" t="str">
        <f>drivers_list!E35</f>
        <v>Atris</v>
      </c>
      <c r="D35" s="38">
        <v>0</v>
      </c>
      <c r="E35" s="39">
        <v>0</v>
      </c>
      <c r="F35" s="39">
        <v>0</v>
      </c>
      <c r="G35" s="39">
        <v>0</v>
      </c>
      <c r="H35" s="42">
        <f t="shared" si="0"/>
        <v>0</v>
      </c>
      <c r="I35" s="59">
        <v>0</v>
      </c>
      <c r="J35" s="60">
        <f t="shared" si="1"/>
        <v>0</v>
      </c>
      <c r="K35" s="60">
        <f t="shared" si="2"/>
        <v>64.245999999999995</v>
      </c>
      <c r="L35" s="60">
        <f t="shared" si="3"/>
        <v>0</v>
      </c>
      <c r="M35" s="59">
        <v>0</v>
      </c>
      <c r="N35" s="60">
        <f t="shared" si="4"/>
        <v>0</v>
      </c>
      <c r="O35" s="69"/>
    </row>
    <row r="36" spans="1:15" ht="12" customHeight="1">
      <c r="A36" s="6">
        <f>drivers_list!B36</f>
        <v>16</v>
      </c>
      <c r="B36" s="6" t="str">
        <f>drivers_list!C36</f>
        <v>Яровенко Аріна</v>
      </c>
      <c r="C36" s="6" t="str">
        <f>drivers_list!E36</f>
        <v>Грошевая Юлія</v>
      </c>
      <c r="D36" s="38">
        <v>40.115000000000002</v>
      </c>
      <c r="E36" s="39">
        <v>0</v>
      </c>
      <c r="F36" s="39">
        <v>0</v>
      </c>
      <c r="G36" s="39">
        <v>0</v>
      </c>
      <c r="H36" s="42">
        <f t="shared" si="0"/>
        <v>40.115000000000002</v>
      </c>
      <c r="I36" s="59">
        <v>0</v>
      </c>
      <c r="J36" s="60">
        <f t="shared" si="1"/>
        <v>40.115000000000002</v>
      </c>
      <c r="K36" s="60">
        <f t="shared" si="2"/>
        <v>64.245999999999995</v>
      </c>
      <c r="L36" s="60">
        <f t="shared" si="3"/>
        <v>40.115000000000002</v>
      </c>
      <c r="M36" s="59">
        <v>0</v>
      </c>
      <c r="N36" s="60">
        <f t="shared" si="4"/>
        <v>40.115000000000002</v>
      </c>
      <c r="O36" s="69"/>
    </row>
    <row r="37" spans="1:15" ht="12" customHeight="1">
      <c r="A37" s="6">
        <f>drivers_list!B37</f>
        <v>22</v>
      </c>
      <c r="B37" s="6" t="str">
        <f>drivers_list!C37</f>
        <v>Сіроклин Каріна</v>
      </c>
      <c r="C37" s="6" t="str">
        <f>drivers_list!E37</f>
        <v>Данилова Ольга</v>
      </c>
      <c r="D37" s="38">
        <v>39.042999999999999</v>
      </c>
      <c r="E37" s="39">
        <v>0</v>
      </c>
      <c r="F37" s="39">
        <v>0</v>
      </c>
      <c r="G37" s="39">
        <v>0</v>
      </c>
      <c r="H37" s="42">
        <f t="shared" si="0"/>
        <v>39.042999999999999</v>
      </c>
      <c r="I37" s="59">
        <v>0</v>
      </c>
      <c r="J37" s="60">
        <f t="shared" si="1"/>
        <v>39.042999999999999</v>
      </c>
      <c r="K37" s="60">
        <f t="shared" si="2"/>
        <v>64.245999999999995</v>
      </c>
      <c r="L37" s="60">
        <f t="shared" si="3"/>
        <v>39.042999999999999</v>
      </c>
      <c r="M37" s="59">
        <v>0</v>
      </c>
      <c r="N37" s="60">
        <f t="shared" si="4"/>
        <v>39.042999999999999</v>
      </c>
      <c r="O37" s="69"/>
    </row>
    <row r="38" spans="1:15" ht="12" customHeight="1">
      <c r="A38" s="6">
        <f>drivers_list!B38</f>
        <v>28</v>
      </c>
      <c r="B38" s="6" t="str">
        <f>drivers_list!C38</f>
        <v>Відьмаченко Ганна</v>
      </c>
      <c r="C38" s="6" t="str">
        <f>drivers_list!E38</f>
        <v>Главацька Аліна</v>
      </c>
      <c r="D38" s="38">
        <v>31.702000000000002</v>
      </c>
      <c r="E38" s="39">
        <v>0</v>
      </c>
      <c r="F38" s="39">
        <v>0</v>
      </c>
      <c r="G38" s="39">
        <v>0</v>
      </c>
      <c r="H38" s="42">
        <f t="shared" si="0"/>
        <v>31.702000000000002</v>
      </c>
      <c r="I38" s="59">
        <v>0</v>
      </c>
      <c r="J38" s="60">
        <f t="shared" si="1"/>
        <v>31.702000000000002</v>
      </c>
      <c r="K38" s="60">
        <f t="shared" si="2"/>
        <v>64.245999999999995</v>
      </c>
      <c r="L38" s="60">
        <f t="shared" si="3"/>
        <v>31.702000000000002</v>
      </c>
      <c r="M38" s="59">
        <v>0</v>
      </c>
      <c r="N38" s="60">
        <f t="shared" si="4"/>
        <v>31.702000000000002</v>
      </c>
      <c r="O38" s="69"/>
    </row>
    <row r="39" spans="1:15" ht="12" customHeight="1">
      <c r="A39" s="6">
        <f>drivers_list!B39</f>
        <v>25</v>
      </c>
      <c r="B39" s="6" t="str">
        <f>drivers_list!C39</f>
        <v>МАРГО</v>
      </c>
      <c r="C39" s="6" t="str">
        <f>drivers_list!E39</f>
        <v>Ахмедова Ірина</v>
      </c>
      <c r="D39" s="38">
        <v>38.063000000000002</v>
      </c>
      <c r="E39" s="39">
        <v>0</v>
      </c>
      <c r="F39" s="39">
        <v>0</v>
      </c>
      <c r="G39" s="39">
        <v>0</v>
      </c>
      <c r="H39" s="42">
        <f t="shared" si="0"/>
        <v>38.063000000000002</v>
      </c>
      <c r="I39" s="59">
        <v>0</v>
      </c>
      <c r="J39" s="60">
        <f t="shared" si="1"/>
        <v>38.063000000000002</v>
      </c>
      <c r="K39" s="60">
        <f t="shared" si="2"/>
        <v>64.245999999999995</v>
      </c>
      <c r="L39" s="60">
        <f t="shared" si="3"/>
        <v>38.063000000000002</v>
      </c>
      <c r="M39" s="59">
        <v>0</v>
      </c>
      <c r="N39" s="60">
        <f t="shared" si="4"/>
        <v>38.063000000000002</v>
      </c>
      <c r="O39" s="69"/>
    </row>
    <row r="40" spans="1:15" ht="12" customHeight="1">
      <c r="A40" s="6">
        <f>drivers_list!B40</f>
        <v>0</v>
      </c>
      <c r="B40" s="6">
        <f>drivers_list!C40</f>
        <v>0</v>
      </c>
      <c r="C40" s="6">
        <f>drivers_list!E40</f>
        <v>0</v>
      </c>
      <c r="D40" s="38">
        <v>0</v>
      </c>
      <c r="E40" s="39">
        <v>0</v>
      </c>
      <c r="F40" s="39">
        <v>0</v>
      </c>
      <c r="G40" s="39">
        <v>0</v>
      </c>
      <c r="H40" s="42">
        <f t="shared" si="0"/>
        <v>0</v>
      </c>
      <c r="I40" s="59">
        <v>0</v>
      </c>
      <c r="J40" s="60">
        <f t="shared" si="1"/>
        <v>0</v>
      </c>
      <c r="K40" s="60">
        <f t="shared" si="2"/>
        <v>64.245999999999995</v>
      </c>
      <c r="L40" s="60">
        <f t="shared" si="3"/>
        <v>0</v>
      </c>
      <c r="M40" s="59">
        <v>0</v>
      </c>
      <c r="N40" s="60">
        <f t="shared" si="4"/>
        <v>0</v>
      </c>
      <c r="O40" s="69"/>
    </row>
    <row r="41" spans="1:15" ht="12" customHeight="1">
      <c r="A41" s="69"/>
    </row>
    <row r="42" spans="1:15" ht="12" customHeight="1">
      <c r="A42" s="69"/>
    </row>
    <row r="43" spans="1:15" ht="12" customHeight="1">
      <c r="A43" s="69"/>
    </row>
    <row r="44" spans="1:15" ht="12" customHeight="1">
      <c r="A44" s="69"/>
    </row>
    <row r="45" spans="1:15" ht="12" customHeight="1">
      <c r="A45" s="69"/>
    </row>
    <row r="46" spans="1:15" ht="15.75" customHeight="1"/>
    <row r="47" spans="1:15" ht="15.75" customHeight="1"/>
    <row r="48" spans="1:1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100"/>
  <sheetViews>
    <sheetView topLeftCell="B1" workbookViewId="0"/>
  </sheetViews>
  <sheetFormatPr defaultColWidth="14.453125" defaultRowHeight="15" customHeight="1"/>
  <cols>
    <col min="1" max="1" width="10.26953125" hidden="1" customWidth="1"/>
    <col min="2" max="2" width="5.26953125" customWidth="1"/>
    <col min="3" max="3" width="15.26953125" customWidth="1"/>
    <col min="4" max="4" width="9.7265625" customWidth="1"/>
    <col min="5" max="5" width="15.26953125" customWidth="1"/>
    <col min="6" max="6" width="7.7265625" customWidth="1"/>
    <col min="7" max="7" width="15.453125" customWidth="1"/>
    <col min="8" max="8" width="7.26953125" customWidth="1"/>
    <col min="9" max="9" width="7.453125" customWidth="1"/>
    <col min="10" max="10" width="4.54296875" customWidth="1"/>
    <col min="11" max="11" width="5" customWidth="1"/>
    <col min="12" max="12" width="6.81640625" customWidth="1"/>
    <col min="13" max="13" width="7.453125" customWidth="1"/>
    <col min="14" max="14" width="4.81640625" customWidth="1"/>
    <col min="15" max="15" width="5.7265625" customWidth="1"/>
    <col min="16" max="16" width="8" customWidth="1"/>
  </cols>
  <sheetData>
    <row r="7" spans="1:16" ht="15.75" customHeight="1"/>
    <row r="8" spans="1:16" ht="15.75" customHeight="1"/>
    <row r="9" spans="1:16" ht="15.75" customHeight="1"/>
    <row r="10" spans="1:16" ht="31.5" customHeight="1">
      <c r="A10" s="70" t="s">
        <v>1</v>
      </c>
      <c r="B10" s="70" t="s">
        <v>2</v>
      </c>
      <c r="C10" s="70" t="s">
        <v>3</v>
      </c>
      <c r="D10" s="70" t="s">
        <v>4</v>
      </c>
      <c r="E10" s="70" t="s">
        <v>5</v>
      </c>
      <c r="F10" s="70" t="s">
        <v>4</v>
      </c>
      <c r="G10" s="70" t="s">
        <v>6</v>
      </c>
      <c r="H10" s="70" t="s">
        <v>7</v>
      </c>
      <c r="I10" s="70" t="s">
        <v>8</v>
      </c>
      <c r="J10" s="70" t="s">
        <v>109</v>
      </c>
      <c r="K10" s="70" t="s">
        <v>110</v>
      </c>
      <c r="L10" s="70" t="s">
        <v>111</v>
      </c>
      <c r="M10" s="70" t="s">
        <v>132</v>
      </c>
      <c r="N10" s="70"/>
      <c r="O10" s="71"/>
    </row>
    <row r="11" spans="1:16" ht="12" customHeight="1">
      <c r="A11" s="12">
        <f>drivers_list!A35</f>
        <v>0</v>
      </c>
      <c r="B11" s="72">
        <f>drivers_list!B35</f>
        <v>48</v>
      </c>
      <c r="C11" s="61" t="str">
        <f>drivers_list!C35</f>
        <v>Pro-Raketa</v>
      </c>
      <c r="D11" s="73">
        <f>drivers_list!D35</f>
        <v>0</v>
      </c>
      <c r="E11" s="74" t="str">
        <f>drivers_list!E35</f>
        <v>Atris</v>
      </c>
      <c r="F11" s="73">
        <f>drivers_list!F35</f>
        <v>0</v>
      </c>
      <c r="G11" s="61" t="str">
        <f>drivers_list!G35</f>
        <v>BMW</v>
      </c>
      <c r="H11" s="75">
        <f>drivers_list!H35</f>
        <v>1.6</v>
      </c>
      <c r="I11" s="76" t="str">
        <f>drivers_list!I35</f>
        <v>N2</v>
      </c>
      <c r="J11" s="77">
        <f t="shared" ref="J11:J40" si="0">INT(M11/3600)</f>
        <v>2</v>
      </c>
      <c r="K11" s="77">
        <f t="shared" ref="K11:K40" si="1">INT((M11-J11*3600)/60)</f>
        <v>46</v>
      </c>
      <c r="L11" s="78">
        <f t="shared" ref="L11:L40" si="2">M11-(J11*3600+K11*60)</f>
        <v>39</v>
      </c>
      <c r="M11" s="79">
        <v>9999</v>
      </c>
      <c r="N11" s="71"/>
      <c r="O11" s="41"/>
      <c r="P11" s="80"/>
    </row>
    <row r="12" spans="1:16" ht="12" customHeight="1">
      <c r="A12" s="12">
        <f>drivers_list!A40</f>
        <v>0</v>
      </c>
      <c r="B12" s="72">
        <f>drivers_list!B40</f>
        <v>0</v>
      </c>
      <c r="C12" s="61">
        <f>drivers_list!C40</f>
        <v>0</v>
      </c>
      <c r="D12" s="73">
        <f>drivers_list!D40</f>
        <v>0</v>
      </c>
      <c r="E12" s="74">
        <f>drivers_list!E40</f>
        <v>0</v>
      </c>
      <c r="F12" s="73">
        <f>drivers_list!F40</f>
        <v>0</v>
      </c>
      <c r="G12" s="61">
        <f>drivers_list!G40</f>
        <v>0</v>
      </c>
      <c r="H12" s="75">
        <f>drivers_list!H40</f>
        <v>0</v>
      </c>
      <c r="I12" s="76">
        <f>drivers_list!I40</f>
        <v>0</v>
      </c>
      <c r="J12" s="77">
        <f t="shared" si="0"/>
        <v>2</v>
      </c>
      <c r="K12" s="77">
        <f t="shared" si="1"/>
        <v>46</v>
      </c>
      <c r="L12" s="78">
        <f t="shared" si="2"/>
        <v>39</v>
      </c>
      <c r="M12" s="79">
        <v>9999</v>
      </c>
      <c r="N12" s="71"/>
      <c r="O12" s="41"/>
      <c r="P12" s="80"/>
    </row>
    <row r="13" spans="1:16" ht="12" customHeight="1">
      <c r="A13" s="12">
        <f>drivers_list!A33</f>
        <v>110409719</v>
      </c>
      <c r="B13" s="15">
        <f>drivers_list!B33</f>
        <v>45</v>
      </c>
      <c r="C13" s="6" t="str">
        <f>drivers_list!C33</f>
        <v>Бондар Марія</v>
      </c>
      <c r="D13" s="10">
        <f>drivers_list!D33</f>
        <v>0</v>
      </c>
      <c r="E13" s="24" t="str">
        <f>drivers_list!E33</f>
        <v>Кудріна Олена</v>
      </c>
      <c r="F13" s="10">
        <f>drivers_list!F33</f>
        <v>0</v>
      </c>
      <c r="G13" s="6" t="str">
        <f>drivers_list!G33</f>
        <v>Volkswagen Polo _ 1,4</v>
      </c>
      <c r="H13" s="81">
        <f>drivers_list!H33</f>
        <v>1.4</v>
      </c>
      <c r="I13" s="14" t="str">
        <f>drivers_list!I33</f>
        <v>N1</v>
      </c>
      <c r="J13" s="82">
        <f t="shared" si="0"/>
        <v>0</v>
      </c>
      <c r="K13" s="82">
        <f t="shared" si="1"/>
        <v>46</v>
      </c>
      <c r="L13" s="83">
        <f t="shared" si="2"/>
        <v>0.21499999999969077</v>
      </c>
      <c r="M13" s="84">
        <f>SUM(KB0_Start_KB1_In!AE33,KB1_Out_KB2_In!AE33,KB2_Out_KB3_Fin!U33,slalom_01!L33,slalom_02!L33,slalom_03!L33,Carting!N33)</f>
        <v>2760.2149999999997</v>
      </c>
      <c r="N13" s="71"/>
      <c r="O13" s="41"/>
      <c r="P13" s="80"/>
    </row>
    <row r="14" spans="1:16" ht="12" customHeight="1">
      <c r="A14" s="12">
        <f>drivers_list!A16</f>
        <v>110409703</v>
      </c>
      <c r="B14" s="15">
        <f>drivers_list!B16</f>
        <v>12</v>
      </c>
      <c r="C14" s="6" t="str">
        <f>drivers_list!C16</f>
        <v>Терехова Валерія</v>
      </c>
      <c r="D14" s="10">
        <f>drivers_list!D16</f>
        <v>0</v>
      </c>
      <c r="E14" s="24" t="str">
        <f>drivers_list!E16</f>
        <v>Дар'я Дехтяренко</v>
      </c>
      <c r="F14" s="10">
        <f>drivers_list!F16</f>
        <v>0</v>
      </c>
      <c r="G14" s="6" t="str">
        <f>drivers_list!G16</f>
        <v>Fiat Panda</v>
      </c>
      <c r="H14" s="81">
        <f>drivers_list!H16</f>
        <v>1.2</v>
      </c>
      <c r="I14" s="14" t="str">
        <f>drivers_list!I16</f>
        <v>N1</v>
      </c>
      <c r="J14" s="82">
        <f t="shared" si="0"/>
        <v>0</v>
      </c>
      <c r="K14" s="82">
        <f t="shared" si="1"/>
        <v>42</v>
      </c>
      <c r="L14" s="83">
        <f t="shared" si="2"/>
        <v>36.821000000000367</v>
      </c>
      <c r="M14" s="84">
        <f>SUM(KB0_Start_KB1_In!AE16,KB1_Out_KB2_In!AE16,KB2_Out_KB3_Fin!U16,slalom_01!L16,slalom_02!L16,slalom_03!L16,Carting!N16)</f>
        <v>2556.8210000000004</v>
      </c>
      <c r="N14" s="71"/>
      <c r="O14" s="41"/>
      <c r="P14" s="80"/>
    </row>
    <row r="15" spans="1:16" ht="12" customHeight="1">
      <c r="A15" s="12">
        <f>drivers_list!A21</f>
        <v>0</v>
      </c>
      <c r="B15" s="15">
        <f>drivers_list!B21</f>
        <v>20</v>
      </c>
      <c r="C15" s="6" t="str">
        <f>drivers_list!C21</f>
        <v>Ковальчук Юлія</v>
      </c>
      <c r="D15" s="10">
        <f>drivers_list!D21</f>
        <v>0</v>
      </c>
      <c r="E15" s="24" t="str">
        <f>drivers_list!E21</f>
        <v>Ільїна Дар'я</v>
      </c>
      <c r="F15" s="10">
        <f>drivers_list!F21</f>
        <v>0</v>
      </c>
      <c r="G15" s="6" t="str">
        <f>drivers_list!G21</f>
        <v xml:space="preserve">Smart </v>
      </c>
      <c r="H15" s="81">
        <f>drivers_list!H21</f>
        <v>1</v>
      </c>
      <c r="I15" s="14" t="str">
        <f>drivers_list!I21</f>
        <v>N1</v>
      </c>
      <c r="J15" s="82">
        <f t="shared" si="0"/>
        <v>0</v>
      </c>
      <c r="K15" s="82">
        <f t="shared" si="1"/>
        <v>40</v>
      </c>
      <c r="L15" s="83">
        <f t="shared" si="2"/>
        <v>58.922000000000025</v>
      </c>
      <c r="M15" s="84">
        <f>SUM(KB0_Start_KB1_In!AE21,KB1_Out_KB2_In!AE21,KB2_Out_KB3_Fin!U21,slalom_01!L21,slalom_02!L21,slalom_03!L21,Carting!N21)</f>
        <v>2458.922</v>
      </c>
      <c r="N15" s="71"/>
      <c r="O15" s="41"/>
      <c r="P15" s="80"/>
    </row>
    <row r="16" spans="1:16" ht="12" customHeight="1">
      <c r="A16" s="12">
        <f>drivers_list!A17</f>
        <v>110409704</v>
      </c>
      <c r="B16" s="15">
        <f>drivers_list!B17</f>
        <v>14</v>
      </c>
      <c r="C16" s="6" t="str">
        <f>drivers_list!C17</f>
        <v>Слесаренко Ніна</v>
      </c>
      <c r="D16" s="10">
        <f>drivers_list!D17</f>
        <v>0</v>
      </c>
      <c r="E16" s="24" t="str">
        <f>drivers_list!E17</f>
        <v>Басіна Ірина</v>
      </c>
      <c r="F16" s="10">
        <f>drivers_list!F17</f>
        <v>0</v>
      </c>
      <c r="G16" s="6" t="str">
        <f>drivers_list!G17</f>
        <v>Suzuki new sx4 1.6</v>
      </c>
      <c r="H16" s="81">
        <f>drivers_list!H17</f>
        <v>1.6</v>
      </c>
      <c r="I16" s="14" t="str">
        <f>drivers_list!I17</f>
        <v>N2</v>
      </c>
      <c r="J16" s="82">
        <f t="shared" si="0"/>
        <v>0</v>
      </c>
      <c r="K16" s="82">
        <f t="shared" si="1"/>
        <v>29</v>
      </c>
      <c r="L16" s="83">
        <f t="shared" si="2"/>
        <v>30.164000000000215</v>
      </c>
      <c r="M16" s="84">
        <f>SUM(KB0_Start_KB1_In!AE17,KB1_Out_KB2_In!AE17,KB2_Out_KB3_Fin!U17,slalom_01!L17,slalom_02!L17,slalom_03!L17,Carting!N17)</f>
        <v>1770.1640000000002</v>
      </c>
      <c r="N16" s="2"/>
      <c r="O16" s="2"/>
    </row>
    <row r="17" spans="1:14" ht="12" customHeight="1">
      <c r="A17" s="12">
        <f>drivers_list!A19</f>
        <v>0</v>
      </c>
      <c r="B17" s="15">
        <f>drivers_list!B19</f>
        <v>17</v>
      </c>
      <c r="C17" s="6" t="str">
        <f>drivers_list!C19</f>
        <v>Федіна Наталія</v>
      </c>
      <c r="D17" s="10">
        <f>drivers_list!D19</f>
        <v>0</v>
      </c>
      <c r="E17" s="24" t="str">
        <f>drivers_list!E19</f>
        <v>Когут  Анна</v>
      </c>
      <c r="F17" s="10">
        <f>drivers_list!F19</f>
        <v>0</v>
      </c>
      <c r="G17" s="6" t="str">
        <f>drivers_list!G19</f>
        <v>Subaru Forester</v>
      </c>
      <c r="H17" s="81">
        <f>drivers_list!H19</f>
        <v>2.5</v>
      </c>
      <c r="I17" s="14" t="str">
        <f>drivers_list!I19</f>
        <v>N3</v>
      </c>
      <c r="J17" s="82">
        <f t="shared" si="0"/>
        <v>0</v>
      </c>
      <c r="K17" s="82">
        <f t="shared" si="1"/>
        <v>28</v>
      </c>
      <c r="L17" s="83">
        <f t="shared" si="2"/>
        <v>30.316000000000031</v>
      </c>
      <c r="M17" s="84">
        <f>SUM(KB0_Start_KB1_In!AE19,KB1_Out_KB2_In!AE19,KB2_Out_KB3_Fin!U19,slalom_01!L19,slalom_02!L19,slalom_03!L19,Carting!N19)</f>
        <v>1710.316</v>
      </c>
      <c r="N17" s="2"/>
    </row>
    <row r="18" spans="1:14" ht="12" customHeight="1">
      <c r="A18" s="12">
        <f>drivers_list!A39</f>
        <v>0</v>
      </c>
      <c r="B18" s="15">
        <f>drivers_list!B39</f>
        <v>25</v>
      </c>
      <c r="C18" s="6" t="str">
        <f>drivers_list!C39</f>
        <v>МАРГО</v>
      </c>
      <c r="D18" s="10">
        <f>drivers_list!D39</f>
        <v>0</v>
      </c>
      <c r="E18" s="24" t="str">
        <f>drivers_list!E39</f>
        <v>Ахмедова Ірина</v>
      </c>
      <c r="F18" s="10">
        <f>drivers_list!F39</f>
        <v>0</v>
      </c>
      <c r="G18" s="6" t="str">
        <f>drivers_list!G39</f>
        <v>Ситроэн</v>
      </c>
      <c r="H18" s="81">
        <f>drivers_list!H39</f>
        <v>1.6</v>
      </c>
      <c r="I18" s="14" t="str">
        <f>drivers_list!I39</f>
        <v>N2</v>
      </c>
      <c r="J18" s="82">
        <f t="shared" si="0"/>
        <v>0</v>
      </c>
      <c r="K18" s="82">
        <f t="shared" si="1"/>
        <v>19</v>
      </c>
      <c r="L18" s="83">
        <f t="shared" si="2"/>
        <v>51.893000000000256</v>
      </c>
      <c r="M18" s="84">
        <f>SUM(KB0_Start_KB1_In!AE39,KB1_Out_KB2_In!AE39,KB2_Out_KB3_Fin!U39,slalom_01!L39,slalom_02!L39,slalom_03!L39,Carting!N39)</f>
        <v>1191.8930000000003</v>
      </c>
      <c r="N18" s="2"/>
    </row>
    <row r="19" spans="1:14" ht="12" customHeight="1">
      <c r="A19" s="12">
        <f>drivers_list!A37</f>
        <v>0</v>
      </c>
      <c r="B19" s="15">
        <f>drivers_list!B37</f>
        <v>22</v>
      </c>
      <c r="C19" s="6" t="str">
        <f>drivers_list!C37</f>
        <v>Сіроклин Каріна</v>
      </c>
      <c r="D19" s="10">
        <f>drivers_list!D37</f>
        <v>0</v>
      </c>
      <c r="E19" s="24" t="str">
        <f>drivers_list!E37</f>
        <v>Данилова Ольга</v>
      </c>
      <c r="F19" s="10">
        <f>drivers_list!F37</f>
        <v>0</v>
      </c>
      <c r="G19" s="6" t="str">
        <f>drivers_list!G37</f>
        <v>Рэно Дастер</v>
      </c>
      <c r="H19" s="81" t="str">
        <f>drivers_list!H37</f>
        <v>1,5Т</v>
      </c>
      <c r="I19" s="14" t="str">
        <f>drivers_list!I37</f>
        <v>N3</v>
      </c>
      <c r="J19" s="82">
        <f t="shared" si="0"/>
        <v>0</v>
      </c>
      <c r="K19" s="82">
        <f t="shared" si="1"/>
        <v>18</v>
      </c>
      <c r="L19" s="83">
        <f t="shared" si="2"/>
        <v>51.94399999999996</v>
      </c>
      <c r="M19" s="84">
        <f>SUM(KB0_Start_KB1_In!AE37,KB1_Out_KB2_In!AE37,KB2_Out_KB3_Fin!U37,slalom_01!L37,slalom_02!L37,slalom_03!L37,Carting!N37)</f>
        <v>1131.944</v>
      </c>
      <c r="N19" s="2"/>
    </row>
    <row r="20" spans="1:14" ht="12" customHeight="1">
      <c r="A20" s="12">
        <f>drivers_list!A22</f>
        <v>110409707</v>
      </c>
      <c r="B20" s="15">
        <f>drivers_list!B22</f>
        <v>21</v>
      </c>
      <c r="C20" s="6" t="str">
        <f>drivers_list!C22</f>
        <v>Головач Олександра</v>
      </c>
      <c r="D20" s="10">
        <f>drivers_list!D22</f>
        <v>0</v>
      </c>
      <c r="E20" s="24" t="str">
        <f>drivers_list!E22</f>
        <v>Соболевская Светлана</v>
      </c>
      <c r="F20" s="10">
        <f>drivers_list!F22</f>
        <v>0</v>
      </c>
      <c r="G20" s="6" t="str">
        <f>drivers_list!G22</f>
        <v>ВАЗ 2109</v>
      </c>
      <c r="H20" s="81">
        <f>drivers_list!H22</f>
        <v>1.5</v>
      </c>
      <c r="I20" s="14" t="str">
        <f>drivers_list!I22</f>
        <v>N2</v>
      </c>
      <c r="J20" s="82">
        <f t="shared" si="0"/>
        <v>0</v>
      </c>
      <c r="K20" s="82">
        <f t="shared" si="1"/>
        <v>15</v>
      </c>
      <c r="L20" s="83">
        <f t="shared" si="2"/>
        <v>45.075000000000045</v>
      </c>
      <c r="M20" s="84">
        <f>SUM(KB0_Start_KB1_In!AE22,KB1_Out_KB2_In!AE22,KB2_Out_KB3_Fin!U22,slalom_01!L22,slalom_02!L22,slalom_03!L22,Carting!N22)</f>
        <v>945.07500000000005</v>
      </c>
      <c r="N20" s="2"/>
    </row>
    <row r="21" spans="1:14" ht="12" customHeight="1">
      <c r="A21" s="12">
        <f>drivers_list!A36</f>
        <v>0</v>
      </c>
      <c r="B21" s="15">
        <f>drivers_list!B36</f>
        <v>16</v>
      </c>
      <c r="C21" s="6" t="str">
        <f>drivers_list!C36</f>
        <v>Яровенко Аріна</v>
      </c>
      <c r="D21" s="10">
        <f>drivers_list!D36</f>
        <v>0</v>
      </c>
      <c r="E21" s="24" t="str">
        <f>drivers_list!E36</f>
        <v>Грошевая Юлія</v>
      </c>
      <c r="F21" s="10">
        <f>drivers_list!F36</f>
        <v>0</v>
      </c>
      <c r="G21" s="6" t="str">
        <f>drivers_list!G36</f>
        <v>Ниссан Кашкай</v>
      </c>
      <c r="H21" s="81">
        <f>drivers_list!H36</f>
        <v>1.9</v>
      </c>
      <c r="I21" s="14" t="str">
        <f>drivers_list!I36</f>
        <v>N3</v>
      </c>
      <c r="J21" s="82">
        <f t="shared" si="0"/>
        <v>0</v>
      </c>
      <c r="K21" s="82">
        <f t="shared" si="1"/>
        <v>15</v>
      </c>
      <c r="L21" s="83">
        <f t="shared" si="2"/>
        <v>21.535000000000082</v>
      </c>
      <c r="M21" s="84">
        <f>SUM(KB0_Start_KB1_In!AE36,KB1_Out_KB2_In!AE36,KB2_Out_KB3_Fin!U36,slalom_01!L36,slalom_02!L36,slalom_03!L36,Carting!N36)</f>
        <v>921.53500000000008</v>
      </c>
      <c r="N21" s="2"/>
    </row>
    <row r="22" spans="1:14" ht="12" customHeight="1">
      <c r="A22" s="12">
        <f>drivers_list!A31</f>
        <v>110409717</v>
      </c>
      <c r="B22" s="15">
        <f>drivers_list!B31</f>
        <v>43</v>
      </c>
      <c r="C22" s="6" t="str">
        <f>drivers_list!C31</f>
        <v>Грачова Вікторія</v>
      </c>
      <c r="D22" s="10">
        <f>drivers_list!D31</f>
        <v>0</v>
      </c>
      <c r="E22" s="24" t="str">
        <f>drivers_list!E31</f>
        <v>Барна Анна</v>
      </c>
      <c r="F22" s="10">
        <f>drivers_list!F31</f>
        <v>0</v>
      </c>
      <c r="G22" s="6" t="str">
        <f>drivers_list!G31</f>
        <v>Mercedes</v>
      </c>
      <c r="H22" s="81">
        <f>drivers_list!H31</f>
        <v>3</v>
      </c>
      <c r="I22" s="14" t="str">
        <f>drivers_list!I31</f>
        <v>N3</v>
      </c>
      <c r="J22" s="82">
        <f t="shared" si="0"/>
        <v>0</v>
      </c>
      <c r="K22" s="82">
        <f t="shared" si="1"/>
        <v>14</v>
      </c>
      <c r="L22" s="83">
        <f t="shared" si="2"/>
        <v>38.830999999999904</v>
      </c>
      <c r="M22" s="84">
        <f>SUM(KB0_Start_KB1_In!AE31,KB1_Out_KB2_In!AE31,KB2_Out_KB3_Fin!U31,slalom_01!L31,slalom_02!L31,slalom_03!L31,Carting!N31)</f>
        <v>878.8309999999999</v>
      </c>
      <c r="N22" s="2"/>
    </row>
    <row r="23" spans="1:14" ht="12" customHeight="1">
      <c r="A23" s="12">
        <f>drivers_list!A24</f>
        <v>110409709</v>
      </c>
      <c r="B23" s="15">
        <f>drivers_list!B24</f>
        <v>24</v>
      </c>
      <c r="C23" s="6" t="str">
        <f>drivers_list!C24</f>
        <v>Кібалко Ірина</v>
      </c>
      <c r="D23" s="10">
        <f>drivers_list!D24</f>
        <v>0</v>
      </c>
      <c r="E23" s="24" t="str">
        <f>drivers_list!E24</f>
        <v>Павлюк Ксенія</v>
      </c>
      <c r="F23" s="10">
        <f>drivers_list!F24</f>
        <v>0</v>
      </c>
      <c r="G23" s="6" t="str">
        <f>drivers_list!G24</f>
        <v>Nissan Juke</v>
      </c>
      <c r="H23" s="81">
        <f>drivers_list!H24</f>
        <v>1.6</v>
      </c>
      <c r="I23" s="14" t="str">
        <f>drivers_list!I24</f>
        <v>N2</v>
      </c>
      <c r="J23" s="82">
        <f t="shared" si="0"/>
        <v>0</v>
      </c>
      <c r="K23" s="82">
        <f t="shared" si="1"/>
        <v>12</v>
      </c>
      <c r="L23" s="83">
        <f t="shared" si="2"/>
        <v>29.852999999999952</v>
      </c>
      <c r="M23" s="84">
        <f>SUM(KB0_Start_KB1_In!AE24,KB1_Out_KB2_In!AE24,KB2_Out_KB3_Fin!U24,slalom_01!L24,slalom_02!L24,slalom_03!L24,Carting!N24)</f>
        <v>749.85299999999995</v>
      </c>
      <c r="N23" s="2"/>
    </row>
    <row r="24" spans="1:14" ht="12" customHeight="1">
      <c r="A24" s="12">
        <f>drivers_list!A34</f>
        <v>110409720</v>
      </c>
      <c r="B24" s="15">
        <f>drivers_list!B34</f>
        <v>47</v>
      </c>
      <c r="C24" s="6" t="str">
        <f>drivers_list!C34</f>
        <v>Сінані Юлія</v>
      </c>
      <c r="D24" s="10">
        <f>drivers_list!D34</f>
        <v>0</v>
      </c>
      <c r="E24" s="24" t="str">
        <f>drivers_list!E34</f>
        <v>Кабалик Анна</v>
      </c>
      <c r="F24" s="10">
        <f>drivers_list!F34</f>
        <v>0</v>
      </c>
      <c r="G24" s="6" t="str">
        <f>drivers_list!G34</f>
        <v>Альфа ромео</v>
      </c>
      <c r="H24" s="81">
        <f>drivers_list!H34</f>
        <v>2.2000000000000002</v>
      </c>
      <c r="I24" s="14" t="str">
        <f>drivers_list!I34</f>
        <v>N3</v>
      </c>
      <c r="J24" s="82">
        <f t="shared" si="0"/>
        <v>0</v>
      </c>
      <c r="K24" s="82">
        <f t="shared" si="1"/>
        <v>11</v>
      </c>
      <c r="L24" s="83">
        <f t="shared" si="2"/>
        <v>18.630999999999972</v>
      </c>
      <c r="M24" s="84">
        <f>SUM(KB0_Start_KB1_In!AE34,KB1_Out_KB2_In!AE34,KB2_Out_KB3_Fin!U34,slalom_01!L34,slalom_02!L34,slalom_03!L34,Carting!N34)</f>
        <v>678.63099999999997</v>
      </c>
      <c r="N24" s="2"/>
    </row>
    <row r="25" spans="1:14" ht="12" customHeight="1">
      <c r="A25" s="12">
        <f>drivers_list!A23</f>
        <v>110409708</v>
      </c>
      <c r="B25" s="15">
        <f>drivers_list!B23</f>
        <v>23</v>
      </c>
      <c r="C25" s="6" t="str">
        <f>drivers_list!C23</f>
        <v>Гриценко Юлія</v>
      </c>
      <c r="D25" s="10">
        <f>drivers_list!D23</f>
        <v>0</v>
      </c>
      <c r="E25" s="24" t="str">
        <f>drivers_list!E23</f>
        <v xml:space="preserve">Кравець Яна </v>
      </c>
      <c r="F25" s="10">
        <f>drivers_list!F23</f>
        <v>0</v>
      </c>
      <c r="G25" s="6" t="str">
        <f>drivers_list!G23</f>
        <v>Honda civic</v>
      </c>
      <c r="H25" s="81" t="str">
        <f>drivers_list!H23</f>
        <v>1,5Т</v>
      </c>
      <c r="I25" s="14" t="str">
        <f>drivers_list!I23</f>
        <v>N3</v>
      </c>
      <c r="J25" s="82">
        <f t="shared" si="0"/>
        <v>0</v>
      </c>
      <c r="K25" s="82">
        <f t="shared" si="1"/>
        <v>10</v>
      </c>
      <c r="L25" s="83">
        <f t="shared" si="2"/>
        <v>28.947000000000116</v>
      </c>
      <c r="M25" s="84">
        <f>SUM(KB0_Start_KB1_In!AE23,KB1_Out_KB2_In!AE23,KB2_Out_KB3_Fin!U23,slalom_01!L23,slalom_02!L23,slalom_03!L23,Carting!N23)</f>
        <v>628.94700000000012</v>
      </c>
      <c r="N25" s="2"/>
    </row>
    <row r="26" spans="1:14" ht="12" customHeight="1">
      <c r="A26" s="12">
        <f>drivers_list!A29</f>
        <v>110409714</v>
      </c>
      <c r="B26" s="15">
        <f>drivers_list!B29</f>
        <v>35</v>
      </c>
      <c r="C26" s="6" t="str">
        <f>drivers_list!C29</f>
        <v>Пономаренко Олеся</v>
      </c>
      <c r="D26" s="10">
        <f>drivers_list!D29</f>
        <v>0</v>
      </c>
      <c r="E26" s="24" t="str">
        <f>drivers_list!E29</f>
        <v>Ходацька Оксана</v>
      </c>
      <c r="F26" s="10">
        <f>drivers_list!F29</f>
        <v>0</v>
      </c>
      <c r="G26" s="6" t="str">
        <f>drivers_list!G29</f>
        <v xml:space="preserve">Citroen C-3 </v>
      </c>
      <c r="H26" s="81">
        <f>drivers_list!H29</f>
        <v>1.6</v>
      </c>
      <c r="I26" s="14" t="str">
        <f>drivers_list!I29</f>
        <v>N2</v>
      </c>
      <c r="J26" s="82">
        <f t="shared" si="0"/>
        <v>0</v>
      </c>
      <c r="K26" s="82">
        <f t="shared" si="1"/>
        <v>9</v>
      </c>
      <c r="L26" s="83">
        <f t="shared" si="2"/>
        <v>49.376999999999953</v>
      </c>
      <c r="M26" s="84">
        <f>SUM(KB0_Start_KB1_In!AE29,KB1_Out_KB2_In!AE29,KB2_Out_KB3_Fin!U29,slalom_01!L29,slalom_02!L29,slalom_03!L29,Carting!N29)</f>
        <v>589.37699999999995</v>
      </c>
      <c r="N26" s="2"/>
    </row>
    <row r="27" spans="1:14" ht="12" customHeight="1">
      <c r="A27" s="12">
        <f>drivers_list!A14</f>
        <v>0</v>
      </c>
      <c r="B27" s="15">
        <f>drivers_list!B14</f>
        <v>8</v>
      </c>
      <c r="C27" s="6" t="str">
        <f>drivers_list!C14</f>
        <v>Британ Iрина</v>
      </c>
      <c r="D27" s="10">
        <f>drivers_list!D14</f>
        <v>0</v>
      </c>
      <c r="E27" s="24" t="str">
        <f>drivers_list!E14</f>
        <v>Павлик Iрина</v>
      </c>
      <c r="F27" s="10">
        <f>drivers_list!F14</f>
        <v>0</v>
      </c>
      <c r="G27" s="6" t="str">
        <f>drivers_list!G14</f>
        <v>Seat Ibiza</v>
      </c>
      <c r="H27" s="81" t="str">
        <f>drivers_list!H14</f>
        <v>1,8 T</v>
      </c>
      <c r="I27" s="14" t="str">
        <f>drivers_list!I14</f>
        <v>N3</v>
      </c>
      <c r="J27" s="82">
        <f t="shared" si="0"/>
        <v>0</v>
      </c>
      <c r="K27" s="82">
        <f t="shared" si="1"/>
        <v>9</v>
      </c>
      <c r="L27" s="83">
        <f t="shared" si="2"/>
        <v>34.784999999999968</v>
      </c>
      <c r="M27" s="84">
        <f>SUM(KB0_Start_KB1_In!AE14,KB1_Out_KB2_In!AE14,KB2_Out_KB3_Fin!U14,slalom_01!L14,slalom_02!L14,slalom_03!L14,Carting!N14)</f>
        <v>574.78499999999997</v>
      </c>
      <c r="N27" s="2"/>
    </row>
    <row r="28" spans="1:14" ht="12" customHeight="1">
      <c r="A28" s="12">
        <f>drivers_list!A11</f>
        <v>0</v>
      </c>
      <c r="B28" s="15">
        <f>drivers_list!B11</f>
        <v>1</v>
      </c>
      <c r="C28" s="6" t="str">
        <f>drivers_list!C11</f>
        <v>Савченко-Шагінян Тетяна</v>
      </c>
      <c r="D28" s="10">
        <f>drivers_list!D11</f>
        <v>0</v>
      </c>
      <c r="E28" s="24" t="str">
        <f>drivers_list!E11</f>
        <v xml:space="preserve">Єпіфанова Ганна </v>
      </c>
      <c r="F28" s="10">
        <f>drivers_list!F11</f>
        <v>0</v>
      </c>
      <c r="G28" s="6" t="str">
        <f>drivers_list!G11</f>
        <v>Subaru XV-2.0</v>
      </c>
      <c r="H28" s="81">
        <f>drivers_list!H11</f>
        <v>2</v>
      </c>
      <c r="I28" s="14" t="str">
        <f>drivers_list!I11</f>
        <v>N3</v>
      </c>
      <c r="J28" s="82">
        <f t="shared" si="0"/>
        <v>0</v>
      </c>
      <c r="K28" s="82">
        <f t="shared" si="1"/>
        <v>9</v>
      </c>
      <c r="L28" s="83">
        <f t="shared" si="2"/>
        <v>22.825000000000045</v>
      </c>
      <c r="M28" s="84">
        <f>SUM(KB0_Start_KB1_In!AE11,KB1_Out_KB2_In!AE11,KB2_Out_KB3_Fin!U11,slalom_01!L11,slalom_02!L11,slalom_03!L11,Carting!N11)</f>
        <v>562.82500000000005</v>
      </c>
      <c r="N28" s="2"/>
    </row>
    <row r="29" spans="1:14" ht="12" customHeight="1">
      <c r="A29" s="12">
        <f>drivers_list!A30</f>
        <v>110409716</v>
      </c>
      <c r="B29" s="15">
        <f>drivers_list!B30</f>
        <v>42</v>
      </c>
      <c r="C29" s="6" t="str">
        <f>drivers_list!C30</f>
        <v>Міхася</v>
      </c>
      <c r="D29" s="10">
        <f>drivers_list!D30</f>
        <v>0</v>
      </c>
      <c r="E29" s="24" t="str">
        <f>drivers_list!E30</f>
        <v xml:space="preserve">Дмитрієва Олена </v>
      </c>
      <c r="F29" s="10">
        <f>drivers_list!F30</f>
        <v>0</v>
      </c>
      <c r="G29" s="6" t="str">
        <f>drivers_list!G30</f>
        <v>Kia Soul</v>
      </c>
      <c r="H29" s="81">
        <f>drivers_list!H30</f>
        <v>1.6</v>
      </c>
      <c r="I29" s="14" t="str">
        <f>drivers_list!I30</f>
        <v>N2</v>
      </c>
      <c r="J29" s="82">
        <f t="shared" si="0"/>
        <v>0</v>
      </c>
      <c r="K29" s="82">
        <f t="shared" si="1"/>
        <v>9</v>
      </c>
      <c r="L29" s="83">
        <f t="shared" si="2"/>
        <v>19.670999999999935</v>
      </c>
      <c r="M29" s="84">
        <f>SUM(KB0_Start_KB1_In!AE30,KB1_Out_KB2_In!AE30,KB2_Out_KB3_Fin!U30,slalom_01!L30,slalom_02!L30,slalom_03!L30,Carting!N30)</f>
        <v>559.67099999999994</v>
      </c>
      <c r="N29" s="2"/>
    </row>
    <row r="30" spans="1:14" ht="12" customHeight="1">
      <c r="A30" s="12">
        <f>drivers_list!A28</f>
        <v>110409713</v>
      </c>
      <c r="B30" s="15">
        <f>drivers_list!B28</f>
        <v>33</v>
      </c>
      <c r="C30" s="6" t="str">
        <f>drivers_list!C28</f>
        <v xml:space="preserve">Даценко Олеся </v>
      </c>
      <c r="D30" s="10">
        <f>drivers_list!D28</f>
        <v>0</v>
      </c>
      <c r="E30" s="24" t="str">
        <f>drivers_list!E28</f>
        <v>Марченко Світлана</v>
      </c>
      <c r="F30" s="10">
        <f>drivers_list!F28</f>
        <v>0</v>
      </c>
      <c r="G30" s="6" t="str">
        <f>drivers_list!G28</f>
        <v>Ауді</v>
      </c>
      <c r="H30" s="81">
        <f>drivers_list!H28</f>
        <v>1.6</v>
      </c>
      <c r="I30" s="14" t="str">
        <f>drivers_list!I28</f>
        <v>N2</v>
      </c>
      <c r="J30" s="82">
        <f t="shared" si="0"/>
        <v>0</v>
      </c>
      <c r="K30" s="82">
        <f t="shared" si="1"/>
        <v>8</v>
      </c>
      <c r="L30" s="83">
        <f t="shared" si="2"/>
        <v>0.90199999999998681</v>
      </c>
      <c r="M30" s="84">
        <f>SUM(KB0_Start_KB1_In!AE28,KB1_Out_KB2_In!AE28,KB2_Out_KB3_Fin!U28,slalom_01!L28,slalom_02!L28,slalom_03!L28,Carting!N28)</f>
        <v>480.90199999999999</v>
      </c>
      <c r="N30" s="2"/>
    </row>
    <row r="31" spans="1:14" ht="12" customHeight="1">
      <c r="A31" s="12">
        <f>drivers_list!A38</f>
        <v>0</v>
      </c>
      <c r="B31" s="15">
        <f>drivers_list!B38</f>
        <v>28</v>
      </c>
      <c r="C31" s="6" t="str">
        <f>drivers_list!C38</f>
        <v>Відьмаченко Ганна</v>
      </c>
      <c r="D31" s="10">
        <f>drivers_list!D38</f>
        <v>0</v>
      </c>
      <c r="E31" s="24" t="str">
        <f>drivers_list!E38</f>
        <v>Главацька Аліна</v>
      </c>
      <c r="F31" s="10">
        <f>drivers_list!F38</f>
        <v>0</v>
      </c>
      <c r="G31" s="6" t="str">
        <f>drivers_list!G38</f>
        <v>Нюндай гэц</v>
      </c>
      <c r="H31" s="81">
        <f>drivers_list!H38</f>
        <v>1.4</v>
      </c>
      <c r="I31" s="14" t="str">
        <f>drivers_list!I38</f>
        <v>N1</v>
      </c>
      <c r="J31" s="82">
        <f t="shared" si="0"/>
        <v>0</v>
      </c>
      <c r="K31" s="82">
        <f t="shared" si="1"/>
        <v>7</v>
      </c>
      <c r="L31" s="83">
        <f t="shared" si="2"/>
        <v>52.282000000000039</v>
      </c>
      <c r="M31" s="84">
        <f>SUM(KB0_Start_KB1_In!AE38,KB1_Out_KB2_In!AE38,KB2_Out_KB3_Fin!U38,slalom_01!L38,slalom_02!L38,slalom_03!L38,Carting!N38)</f>
        <v>472.28200000000004</v>
      </c>
      <c r="N31" s="2"/>
    </row>
    <row r="32" spans="1:14" ht="12" customHeight="1">
      <c r="A32" s="12">
        <f>drivers_list!A13</f>
        <v>110409701</v>
      </c>
      <c r="B32" s="15">
        <f>drivers_list!B13</f>
        <v>7</v>
      </c>
      <c r="C32" s="6" t="str">
        <f>drivers_list!C13</f>
        <v>Мигліс Анна</v>
      </c>
      <c r="D32" s="10">
        <f>drivers_list!D13</f>
        <v>0</v>
      </c>
      <c r="E32" s="24" t="str">
        <f>drivers_list!E13</f>
        <v xml:space="preserve">Нестеренко Анастасія </v>
      </c>
      <c r="F32" s="10">
        <f>drivers_list!F13</f>
        <v>0</v>
      </c>
      <c r="G32" s="6" t="str">
        <f>drivers_list!G13</f>
        <v>Mitsubishi Lancer-2.0</v>
      </c>
      <c r="H32" s="81">
        <f>drivers_list!H13</f>
        <v>2</v>
      </c>
      <c r="I32" s="14" t="str">
        <f>drivers_list!I13</f>
        <v>N3</v>
      </c>
      <c r="J32" s="82">
        <f t="shared" si="0"/>
        <v>0</v>
      </c>
      <c r="K32" s="82">
        <f t="shared" si="1"/>
        <v>7</v>
      </c>
      <c r="L32" s="83">
        <f t="shared" si="2"/>
        <v>11.687000000000012</v>
      </c>
      <c r="M32" s="84">
        <f>SUM(KB0_Start_KB1_In!AE13,KB1_Out_KB2_In!AE13,KB2_Out_KB3_Fin!U13,slalom_01!L13,slalom_02!L13,slalom_03!L13,Carting!N13)</f>
        <v>431.68700000000001</v>
      </c>
      <c r="N32" s="2"/>
    </row>
    <row r="33" spans="1:16" ht="12" customHeight="1">
      <c r="A33" s="12">
        <f>drivers_list!A26</f>
        <v>110409711</v>
      </c>
      <c r="B33" s="15">
        <f>drivers_list!B26</f>
        <v>27</v>
      </c>
      <c r="C33" s="6" t="str">
        <f>drivers_list!C26</f>
        <v>Міщенко Олександра</v>
      </c>
      <c r="D33" s="10">
        <f>drivers_list!D26</f>
        <v>0</v>
      </c>
      <c r="E33" s="24" t="str">
        <f>drivers_list!E26</f>
        <v>Яценко Оксана</v>
      </c>
      <c r="F33" s="10">
        <f>drivers_list!F26</f>
        <v>0</v>
      </c>
      <c r="G33" s="6" t="str">
        <f>drivers_list!G26</f>
        <v>Ford Fiesta</v>
      </c>
      <c r="H33" s="81" t="str">
        <f>drivers_list!H26</f>
        <v>1,0Т</v>
      </c>
      <c r="I33" s="14" t="str">
        <f>drivers_list!I26</f>
        <v>N2</v>
      </c>
      <c r="J33" s="82">
        <f t="shared" si="0"/>
        <v>0</v>
      </c>
      <c r="K33" s="82">
        <f t="shared" si="1"/>
        <v>5</v>
      </c>
      <c r="L33" s="83">
        <f t="shared" si="2"/>
        <v>50.78000000000003</v>
      </c>
      <c r="M33" s="84">
        <f>SUM(KB0_Start_KB1_In!AE26,KB1_Out_KB2_In!AE26,KB2_Out_KB3_Fin!U26,slalom_01!L26,slalom_02!L26,slalom_03!L26,Carting!N26)</f>
        <v>350.78000000000003</v>
      </c>
      <c r="N33" s="2"/>
    </row>
    <row r="34" spans="1:16" ht="12" customHeight="1">
      <c r="A34" s="12">
        <f>drivers_list!A25</f>
        <v>110409710</v>
      </c>
      <c r="B34" s="15">
        <f>drivers_list!B25</f>
        <v>26</v>
      </c>
      <c r="C34" s="6" t="str">
        <f>drivers_list!C25</f>
        <v>Адамова Анна</v>
      </c>
      <c r="D34" s="10">
        <f>drivers_list!D25</f>
        <v>0</v>
      </c>
      <c r="E34" s="24" t="str">
        <f>drivers_list!E25</f>
        <v>Долгер Марина</v>
      </c>
      <c r="F34" s="10">
        <f>drivers_list!F25</f>
        <v>0</v>
      </c>
      <c r="G34" s="6" t="str">
        <f>drivers_list!G25</f>
        <v xml:space="preserve">Citroen C-4   </v>
      </c>
      <c r="H34" s="81">
        <f>drivers_list!H25</f>
        <v>1.6</v>
      </c>
      <c r="I34" s="14" t="str">
        <f>drivers_list!I25</f>
        <v>N2</v>
      </c>
      <c r="J34" s="82">
        <f t="shared" si="0"/>
        <v>0</v>
      </c>
      <c r="K34" s="82">
        <f t="shared" si="1"/>
        <v>5</v>
      </c>
      <c r="L34" s="83">
        <f t="shared" si="2"/>
        <v>40.673000000000002</v>
      </c>
      <c r="M34" s="84">
        <f>SUM(KB0_Start_KB1_In!AE25,KB1_Out_KB2_In!AE25,KB2_Out_KB3_Fin!U25,slalom_01!L25,slalom_02!L25,slalom_03!L25,Carting!N25)</f>
        <v>340.673</v>
      </c>
      <c r="N34" s="85"/>
      <c r="O34" s="2"/>
    </row>
    <row r="35" spans="1:16" ht="12" customHeight="1">
      <c r="A35" s="12">
        <f>drivers_list!A12</f>
        <v>0</v>
      </c>
      <c r="B35" s="15">
        <f>drivers_list!B12</f>
        <v>6</v>
      </c>
      <c r="C35" s="6" t="str">
        <f>drivers_list!C12</f>
        <v>Шеповалова Леся</v>
      </c>
      <c r="D35" s="10">
        <f>drivers_list!D12</f>
        <v>0</v>
      </c>
      <c r="E35" s="24" t="str">
        <f>drivers_list!E12</f>
        <v>Панченко Ліза</v>
      </c>
      <c r="F35" s="10">
        <f>drivers_list!F12</f>
        <v>0</v>
      </c>
      <c r="G35" s="6" t="str">
        <f>drivers_list!G12</f>
        <v>ТойотаСелика</v>
      </c>
      <c r="H35" s="81">
        <f>drivers_list!H12</f>
        <v>1.6</v>
      </c>
      <c r="I35" s="14" t="str">
        <f>drivers_list!I12</f>
        <v>N2</v>
      </c>
      <c r="J35" s="82">
        <f t="shared" si="0"/>
        <v>0</v>
      </c>
      <c r="K35" s="82">
        <f t="shared" si="1"/>
        <v>5</v>
      </c>
      <c r="L35" s="83">
        <f t="shared" si="2"/>
        <v>24.437999999999988</v>
      </c>
      <c r="M35" s="84">
        <f>SUM(KB0_Start_KB1_In!AE12,KB1_Out_KB2_In!AE12,KB2_Out_KB3_Fin!U12,slalom_01!L12,slalom_02!L12,slalom_03!L12,Carting!N12)</f>
        <v>324.43799999999999</v>
      </c>
      <c r="N35" s="86"/>
      <c r="O35" s="87"/>
      <c r="P35" s="87"/>
    </row>
    <row r="36" spans="1:16" ht="12" customHeight="1">
      <c r="A36" s="12">
        <f>drivers_list!A18</f>
        <v>110409705</v>
      </c>
      <c r="B36" s="15">
        <f>drivers_list!B18</f>
        <v>15</v>
      </c>
      <c r="C36" s="6" t="str">
        <f>drivers_list!C18</f>
        <v>Шульга Ганна</v>
      </c>
      <c r="D36" s="10">
        <f>drivers_list!D18</f>
        <v>0</v>
      </c>
      <c r="E36" s="24" t="str">
        <f>drivers_list!E18</f>
        <v>Івершень Тетяна</v>
      </c>
      <c r="F36" s="10">
        <f>drivers_list!F18</f>
        <v>0</v>
      </c>
      <c r="G36" s="6" t="str">
        <f>drivers_list!G18</f>
        <v>Mini Cooper</v>
      </c>
      <c r="H36" s="81" t="str">
        <f>drivers_list!H18</f>
        <v>1,5Т</v>
      </c>
      <c r="I36" s="14" t="str">
        <f>drivers_list!I18</f>
        <v>N3</v>
      </c>
      <c r="J36" s="82">
        <f t="shared" si="0"/>
        <v>0</v>
      </c>
      <c r="K36" s="82">
        <f t="shared" si="1"/>
        <v>4</v>
      </c>
      <c r="L36" s="83">
        <f t="shared" si="2"/>
        <v>26.882999999999981</v>
      </c>
      <c r="M36" s="84">
        <f>SUM(KB0_Start_KB1_In!AE18,KB1_Out_KB2_In!AE18,KB2_Out_KB3_Fin!U18,slalom_01!L18,slalom_02!L18,slalom_03!L18,Carting!N18)</f>
        <v>266.88299999999998</v>
      </c>
      <c r="N36" s="2"/>
    </row>
    <row r="37" spans="1:16" ht="12" customHeight="1">
      <c r="A37" s="12">
        <f>drivers_list!A20</f>
        <v>110409706</v>
      </c>
      <c r="B37" s="15">
        <f>drivers_list!B20</f>
        <v>19</v>
      </c>
      <c r="C37" s="6" t="str">
        <f>drivers_list!C20</f>
        <v>Кускова Крістіна</v>
      </c>
      <c r="D37" s="10">
        <f>drivers_list!D20</f>
        <v>0</v>
      </c>
      <c r="E37" s="24" t="str">
        <f>drivers_list!E20</f>
        <v xml:space="preserve">Таня Фортуна </v>
      </c>
      <c r="F37" s="10">
        <f>drivers_list!F20</f>
        <v>0</v>
      </c>
      <c r="G37" s="6" t="str">
        <f>drivers_list!G20</f>
        <v>МіцубісіЛансер</v>
      </c>
      <c r="H37" s="81">
        <f>drivers_list!H20</f>
        <v>1.6</v>
      </c>
      <c r="I37" s="14" t="str">
        <f>drivers_list!I20</f>
        <v>N2</v>
      </c>
      <c r="J37" s="82">
        <f t="shared" si="0"/>
        <v>0</v>
      </c>
      <c r="K37" s="82">
        <f t="shared" si="1"/>
        <v>4</v>
      </c>
      <c r="L37" s="83">
        <f t="shared" si="2"/>
        <v>4.6370000000000289</v>
      </c>
      <c r="M37" s="84">
        <f>SUM(KB0_Start_KB1_In!AE20,KB1_Out_KB2_In!AE20,KB2_Out_KB3_Fin!U20,slalom_01!L20,slalom_02!L20,slalom_03!L20,Carting!N20)</f>
        <v>244.63700000000003</v>
      </c>
      <c r="N37" s="2"/>
    </row>
    <row r="38" spans="1:16" ht="12" customHeight="1">
      <c r="A38" s="12">
        <f>drivers_list!A15</f>
        <v>110409702</v>
      </c>
      <c r="B38" s="15">
        <f>drivers_list!B15</f>
        <v>11</v>
      </c>
      <c r="C38" s="6" t="str">
        <f>drivers_list!C15</f>
        <v>Ларіон Олеся</v>
      </c>
      <c r="D38" s="10">
        <f>drivers_list!D15</f>
        <v>0</v>
      </c>
      <c r="E38" s="24" t="str">
        <f>drivers_list!E15</f>
        <v>Резанко Ольга</v>
      </c>
      <c r="F38" s="10">
        <f>drivers_list!F15</f>
        <v>0</v>
      </c>
      <c r="G38" s="6" t="str">
        <f>drivers_list!G15</f>
        <v>Volkswagen Polo _ 1,4</v>
      </c>
      <c r="H38" s="81">
        <f>drivers_list!H15</f>
        <v>1.4</v>
      </c>
      <c r="I38" s="14" t="str">
        <f>drivers_list!I15</f>
        <v>N1</v>
      </c>
      <c r="J38" s="82">
        <f t="shared" si="0"/>
        <v>0</v>
      </c>
      <c r="K38" s="82">
        <f t="shared" si="1"/>
        <v>4</v>
      </c>
      <c r="L38" s="83">
        <f t="shared" si="2"/>
        <v>1.98599999999999</v>
      </c>
      <c r="M38" s="84">
        <f>SUM(KB0_Start_KB1_In!AE15,KB1_Out_KB2_In!AE15,KB2_Out_KB3_Fin!U15,slalom_01!L15,slalom_02!L15,slalom_03!L15,Carting!N15)</f>
        <v>241.98599999999999</v>
      </c>
      <c r="N38" s="2"/>
    </row>
    <row r="39" spans="1:16" ht="12" customHeight="1">
      <c r="A39" s="12">
        <f>drivers_list!A27</f>
        <v>110409712</v>
      </c>
      <c r="B39" s="15">
        <f>drivers_list!B27</f>
        <v>30</v>
      </c>
      <c r="C39" s="6" t="str">
        <f>drivers_list!C27</f>
        <v>Бортяна Любов</v>
      </c>
      <c r="D39" s="10">
        <f>drivers_list!D27</f>
        <v>0</v>
      </c>
      <c r="E39" s="24" t="str">
        <f>drivers_list!E27</f>
        <v>Павлюк Анжеліка</v>
      </c>
      <c r="F39" s="10">
        <f>drivers_list!F27</f>
        <v>0</v>
      </c>
      <c r="G39" s="6" t="str">
        <f>drivers_list!G27</f>
        <v xml:space="preserve">Smart </v>
      </c>
      <c r="H39" s="81">
        <f>drivers_list!H27</f>
        <v>0.6</v>
      </c>
      <c r="I39" s="14" t="str">
        <f>drivers_list!I27</f>
        <v>N1</v>
      </c>
      <c r="J39" s="82">
        <f t="shared" si="0"/>
        <v>0</v>
      </c>
      <c r="K39" s="82">
        <f t="shared" si="1"/>
        <v>3</v>
      </c>
      <c r="L39" s="83">
        <f t="shared" si="2"/>
        <v>43.232000000000028</v>
      </c>
      <c r="M39" s="84">
        <f>SUM(KB0_Start_KB1_In!AE27,KB1_Out_KB2_In!AE27,KB2_Out_KB3_Fin!U27,slalom_01!L27,slalom_02!L27,slalom_03!L27,Carting!N27)</f>
        <v>223.23200000000003</v>
      </c>
      <c r="N39" s="85"/>
    </row>
    <row r="40" spans="1:16" ht="12" customHeight="1">
      <c r="A40" s="12">
        <f>drivers_list!A32</f>
        <v>110409718</v>
      </c>
      <c r="B40" s="15">
        <f>drivers_list!B32</f>
        <v>44</v>
      </c>
      <c r="C40" s="6" t="str">
        <f>drivers_list!C32</f>
        <v>Валуйська Анна</v>
      </c>
      <c r="D40" s="10">
        <f>drivers_list!D32</f>
        <v>0</v>
      </c>
      <c r="E40" s="24" t="str">
        <f>drivers_list!E32</f>
        <v>Ladushka</v>
      </c>
      <c r="F40" s="10">
        <f>drivers_list!F32</f>
        <v>0</v>
      </c>
      <c r="G40" s="6" t="str">
        <f>drivers_list!G32</f>
        <v>Honda civic</v>
      </c>
      <c r="H40" s="81">
        <f>drivers_list!H32</f>
        <v>1.5</v>
      </c>
      <c r="I40" s="14" t="str">
        <f>drivers_list!I32</f>
        <v>N2</v>
      </c>
      <c r="J40" s="82">
        <f t="shared" si="0"/>
        <v>0</v>
      </c>
      <c r="K40" s="82">
        <f t="shared" si="1"/>
        <v>3</v>
      </c>
      <c r="L40" s="83">
        <f t="shared" si="2"/>
        <v>25.492999999999995</v>
      </c>
      <c r="M40" s="84">
        <f>SUM(KB0_Start_KB1_In!AE32,KB1_Out_KB2_In!AE32,KB2_Out_KB3_Fin!U32,slalom_01!L32,slalom_02!L32,slalom_03!L32,Carting!N32)</f>
        <v>205.49299999999999</v>
      </c>
      <c r="N40" s="86"/>
      <c r="O40" s="87"/>
      <c r="P40" s="87"/>
    </row>
    <row r="41" spans="1:16" ht="12" customHeight="1">
      <c r="A41" s="12">
        <f>drivers_list!A41</f>
        <v>0</v>
      </c>
      <c r="B41" s="15"/>
      <c r="C41" s="6"/>
      <c r="D41" s="10"/>
      <c r="E41" s="24"/>
      <c r="F41" s="10"/>
      <c r="G41" s="6"/>
      <c r="H41" s="81"/>
      <c r="I41" s="14"/>
      <c r="J41" s="82"/>
      <c r="K41" s="82"/>
      <c r="L41" s="83"/>
      <c r="M41" s="84"/>
      <c r="N41" s="85" t="s">
        <v>133</v>
      </c>
    </row>
    <row r="42" spans="1:16" ht="12" customHeight="1">
      <c r="A42" s="12">
        <f>drivers_list!A42</f>
        <v>0</v>
      </c>
      <c r="B42" s="15"/>
      <c r="C42" s="6"/>
      <c r="D42" s="10"/>
      <c r="E42" s="24"/>
      <c r="F42" s="10"/>
      <c r="G42" s="6"/>
      <c r="H42" s="81"/>
      <c r="I42" s="14"/>
      <c r="J42" s="82"/>
      <c r="K42" s="82"/>
      <c r="L42" s="83"/>
      <c r="M42" s="84"/>
      <c r="N42" s="2"/>
    </row>
    <row r="43" spans="1:16" ht="12" customHeight="1">
      <c r="A43" s="12">
        <f>drivers_list!A43</f>
        <v>0</v>
      </c>
      <c r="B43" s="15"/>
      <c r="C43" s="6"/>
      <c r="D43" s="10"/>
      <c r="E43" s="24"/>
      <c r="F43" s="10"/>
      <c r="G43" s="6"/>
      <c r="H43" s="81"/>
      <c r="I43" s="14"/>
      <c r="J43" s="82"/>
      <c r="K43" s="82"/>
      <c r="L43" s="83"/>
      <c r="M43" s="84"/>
      <c r="N43" s="2"/>
    </row>
    <row r="44" spans="1:16" ht="12" customHeight="1">
      <c r="A44" s="12">
        <f>drivers_list!A44</f>
        <v>0</v>
      </c>
      <c r="B44" s="15"/>
      <c r="C44" s="6"/>
      <c r="D44" s="10"/>
      <c r="E44" s="24"/>
      <c r="F44" s="10"/>
      <c r="G44" s="6"/>
      <c r="H44" s="81"/>
      <c r="I44" s="14"/>
      <c r="J44" s="82"/>
      <c r="K44" s="82"/>
      <c r="L44" s="83"/>
      <c r="M44" s="84"/>
      <c r="N44" s="2"/>
    </row>
    <row r="45" spans="1:16" ht="12" customHeight="1">
      <c r="A45" s="12">
        <f>drivers_list!A45</f>
        <v>0</v>
      </c>
      <c r="B45" s="15"/>
      <c r="C45" s="6"/>
      <c r="D45" s="10"/>
      <c r="E45" s="24"/>
      <c r="F45" s="10"/>
      <c r="G45" s="6"/>
      <c r="H45" s="81"/>
      <c r="I45" s="14"/>
      <c r="J45" s="82"/>
      <c r="K45" s="82"/>
      <c r="L45" s="83"/>
      <c r="M45" s="84"/>
      <c r="N45" s="2"/>
    </row>
    <row r="46" spans="1:16" ht="15.75" customHeight="1"/>
    <row r="47" spans="1:16" ht="15.75" customHeight="1"/>
    <row r="48" spans="1:1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drivers_list</vt:lpstr>
      <vt:lpstr>KB0_Start_KB1_In</vt:lpstr>
      <vt:lpstr>KB1_Out_KB2_In</vt:lpstr>
      <vt:lpstr>KB2_Out_KB3_Fin</vt:lpstr>
      <vt:lpstr>slalom_01</vt:lpstr>
      <vt:lpstr>slalom_02</vt:lpstr>
      <vt:lpstr>slalom_03</vt:lpstr>
      <vt:lpstr>Carting</vt:lpstr>
      <vt:lpstr>results</vt:lpstr>
      <vt:lpstr>PRINT</vt:lpstr>
      <vt:lpstr>time_NORMS</vt:lpstr>
      <vt:lpstr>Итог-формулы</vt:lpstr>
      <vt:lpstr>Итоговая сводная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unuser</dc:creator>
  <cp:lastModifiedBy>Yulia Gritsenko</cp:lastModifiedBy>
  <cp:lastPrinted>2019-03-14T12:24:33Z</cp:lastPrinted>
  <dcterms:created xsi:type="dcterms:W3CDTF">2011-04-08T08:27:08Z</dcterms:created>
  <dcterms:modified xsi:type="dcterms:W3CDTF">2019-03-14T12:24:47Z</dcterms:modified>
</cp:coreProperties>
</file>