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370" tabRatio="787" activeTab="0"/>
  </bookViews>
  <sheets>
    <sheet name="drivers_list" sheetId="1" r:id="rId1"/>
    <sheet name="P1-P1A" sheetId="2" r:id="rId2"/>
    <sheet name="P1A-P2" sheetId="3" r:id="rId3"/>
    <sheet name="P2-P2A" sheetId="4" r:id="rId4"/>
    <sheet name="P2A-P3" sheetId="5" r:id="rId5"/>
    <sheet name="P3-P3A" sheetId="6" r:id="rId6"/>
    <sheet name="P4-P4A" sheetId="7" r:id="rId7"/>
    <sheet name="P5-P5A" sheetId="8" r:id="rId8"/>
    <sheet name="P6-P6A" sheetId="9" r:id="rId9"/>
    <sheet name="results" sheetId="10" r:id="rId10"/>
    <sheet name="PRINT" sheetId="11" r:id="rId11"/>
    <sheet name="time_NORMS" sheetId="12" r:id="rId12"/>
  </sheets>
  <definedNames/>
  <calcPr fullCalcOnLoad="1"/>
</workbook>
</file>

<file path=xl/sharedStrings.xml><?xml version="1.0" encoding="utf-8"?>
<sst xmlns="http://schemas.openxmlformats.org/spreadsheetml/2006/main" count="496" uniqueCount="171">
  <si>
    <t>hh</t>
  </si>
  <si>
    <t>mm</t>
  </si>
  <si>
    <t>sec</t>
  </si>
  <si>
    <t>sec glob IN</t>
  </si>
  <si>
    <t>sec glob OUT</t>
  </si>
  <si>
    <t>sec REAL</t>
  </si>
  <si>
    <t>Start N</t>
  </si>
  <si>
    <t>First Pilot</t>
  </si>
  <si>
    <t>Sec Pilot</t>
  </si>
  <si>
    <t>delta REAL</t>
  </si>
  <si>
    <t>Penal POZJE</t>
  </si>
  <si>
    <t>Rally mode</t>
  </si>
  <si>
    <t>Race mode</t>
  </si>
  <si>
    <t>Penal RANSHE</t>
  </si>
  <si>
    <t>Penal RETARDER</t>
  </si>
  <si>
    <t>koeff RANSHE</t>
  </si>
  <si>
    <t>koeff POZJE</t>
  </si>
  <si>
    <t>Penal + RaceTime</t>
  </si>
  <si>
    <t>sec glob</t>
  </si>
  <si>
    <t>Satrt N</t>
  </si>
  <si>
    <t>License</t>
  </si>
  <si>
    <t>Car model</t>
  </si>
  <si>
    <t>Engine</t>
  </si>
  <si>
    <t>Race CLASS</t>
  </si>
  <si>
    <t>Subaru Impreza</t>
  </si>
  <si>
    <t>2,0T</t>
  </si>
  <si>
    <t>ВАЗ 2108</t>
  </si>
  <si>
    <t>2,0Т</t>
  </si>
  <si>
    <t>ID number</t>
  </si>
  <si>
    <t>Penal Time</t>
  </si>
  <si>
    <t>Service Park mode</t>
  </si>
  <si>
    <t>BEGIN</t>
  </si>
  <si>
    <t>END</t>
  </si>
  <si>
    <t>Олесов Егор</t>
  </si>
  <si>
    <t>К1.22.053.11</t>
  </si>
  <si>
    <t>Опанасюк Олександр</t>
  </si>
  <si>
    <t>К1.29.075.11</t>
  </si>
  <si>
    <t>Evo X, 2.0T</t>
  </si>
  <si>
    <t>N4</t>
  </si>
  <si>
    <t>13.00</t>
  </si>
  <si>
    <t xml:space="preserve">Руденко Олександр </t>
  </si>
  <si>
    <t>К1.29.071.11</t>
  </si>
  <si>
    <t>Теплов Олег</t>
  </si>
  <si>
    <t>К1.29.050.11</t>
  </si>
  <si>
    <t>Mitsubishi Evo VIII</t>
  </si>
  <si>
    <t xml:space="preserve">Кукарека Олег </t>
  </si>
  <si>
    <t>К1.53.050.11</t>
  </si>
  <si>
    <t>Бондаренко Ірина</t>
  </si>
  <si>
    <t>К1.29.076.11</t>
  </si>
  <si>
    <t>SUBARU IMPREZA WRX STI</t>
  </si>
  <si>
    <t>КАТ</t>
  </si>
  <si>
    <t>К1.29.077.11</t>
  </si>
  <si>
    <t>Бондар Максим</t>
  </si>
  <si>
    <t>КЮ.22.001.11</t>
  </si>
  <si>
    <t>Дембик Дмитрий</t>
  </si>
  <si>
    <t>Д6.22.001.11</t>
  </si>
  <si>
    <t>Ваганова Юлия</t>
  </si>
  <si>
    <t>Д6.22.002.11</t>
  </si>
  <si>
    <t>Mitsubishi EVO IX</t>
  </si>
  <si>
    <t>Камратов Сергій</t>
  </si>
  <si>
    <t>К1.22.085.11</t>
  </si>
  <si>
    <t>Добріков Віктор</t>
  </si>
  <si>
    <t>К1.22.082.11</t>
  </si>
  <si>
    <t>Mitsubishi Lancer EVO IX</t>
  </si>
  <si>
    <t>Гальвес Олександр</t>
  </si>
  <si>
    <t>K1.53.009.11</t>
  </si>
  <si>
    <t>Жилин Артем</t>
  </si>
  <si>
    <t>Д1.04.091.11</t>
  </si>
  <si>
    <t>Opel</t>
  </si>
  <si>
    <t>N3</t>
  </si>
  <si>
    <t>Івахно Юрій</t>
  </si>
  <si>
    <t>К1.22.016.11</t>
  </si>
  <si>
    <t>Хиля Євгеній</t>
  </si>
  <si>
    <t>К1.22.060.11</t>
  </si>
  <si>
    <t>VW Pointer</t>
  </si>
  <si>
    <t>Паливода Геннадій</t>
  </si>
  <si>
    <t>К1.29.073.11</t>
  </si>
  <si>
    <t>Корнієнко Віталій</t>
  </si>
  <si>
    <t>К1.29.074.11</t>
  </si>
  <si>
    <t>Peugeot 306</t>
  </si>
  <si>
    <t xml:space="preserve">Колодинський Сергій </t>
  </si>
  <si>
    <t>К1.29.067.11</t>
  </si>
  <si>
    <t>Доможирський Павло</t>
  </si>
  <si>
    <t>К1.29.068.11</t>
  </si>
  <si>
    <t>Ивко Анатолий</t>
  </si>
  <si>
    <t>Д1.53.061.11</t>
  </si>
  <si>
    <t>Игорь Мышко</t>
  </si>
  <si>
    <t>К1.29.072.11</t>
  </si>
  <si>
    <t>ВАЗ-2108</t>
  </si>
  <si>
    <t>N2</t>
  </si>
  <si>
    <t>Кулинич Ігор</t>
  </si>
  <si>
    <t>К1.22.066.11</t>
  </si>
  <si>
    <t>Гресько Юрій</t>
  </si>
  <si>
    <t>К1.22.064.11</t>
  </si>
  <si>
    <t xml:space="preserve">Шурыгин Владимир </t>
  </si>
  <si>
    <t>К1.29.063.11</t>
  </si>
  <si>
    <t xml:space="preserve">Шурыгина Анна </t>
  </si>
  <si>
    <t>К1.29.019.11</t>
  </si>
  <si>
    <t>Деу Ланос</t>
  </si>
  <si>
    <t xml:space="preserve">Оксюта Роман </t>
  </si>
  <si>
    <t>К1.29.070.11</t>
  </si>
  <si>
    <t xml:space="preserve">Волчок Євгеній </t>
  </si>
  <si>
    <t>К1.29.069.11</t>
  </si>
  <si>
    <t>Голуб Олександр</t>
  </si>
  <si>
    <t>К1.53.016.11</t>
  </si>
  <si>
    <t>Вишневецкий Вадим</t>
  </si>
  <si>
    <t>К1.53.017.11</t>
  </si>
  <si>
    <t>ВАЗ  2111</t>
  </si>
  <si>
    <t xml:space="preserve">Вовкотруб Олександр </t>
  </si>
  <si>
    <t>К1.22.030.11</t>
  </si>
  <si>
    <t xml:space="preserve">Педос Віталій </t>
  </si>
  <si>
    <t>К1.22.031.11</t>
  </si>
  <si>
    <t xml:space="preserve">Яроменко Андрій </t>
  </si>
  <si>
    <t>К1.53.044.11</t>
  </si>
  <si>
    <t xml:space="preserve">Маслечко Богдан </t>
  </si>
  <si>
    <t>К1.29.079.11</t>
  </si>
  <si>
    <t>ВАЗ 2111</t>
  </si>
  <si>
    <t>Труш Михайло</t>
  </si>
  <si>
    <t>К1.22.034.11</t>
  </si>
  <si>
    <t>Honda Civic</t>
  </si>
  <si>
    <t>N1</t>
  </si>
  <si>
    <t>Притика Артем</t>
  </si>
  <si>
    <t>К1.29.078.11</t>
  </si>
  <si>
    <t>Шевченко Ірина</t>
  </si>
  <si>
    <t>К1.22.065.11</t>
  </si>
  <si>
    <t>Козаківський Євген</t>
  </si>
  <si>
    <t>К1.29.064.11</t>
  </si>
  <si>
    <t>Макаров Артем</t>
  </si>
  <si>
    <t>КЮ.29.065.11</t>
  </si>
  <si>
    <t>Ретролюшин 1102</t>
  </si>
  <si>
    <t>Приймак Михайло</t>
  </si>
  <si>
    <t>К1.22.008.11</t>
  </si>
  <si>
    <t>Козлов Геннадій</t>
  </si>
  <si>
    <t>К1.22.017.11</t>
  </si>
  <si>
    <t>Skoda Fabia</t>
  </si>
  <si>
    <t>13.20</t>
  </si>
  <si>
    <t>"0000"</t>
  </si>
  <si>
    <t>"000"</t>
  </si>
  <si>
    <t>"00"</t>
  </si>
  <si>
    <t>"0"</t>
  </si>
  <si>
    <t>START time</t>
  </si>
  <si>
    <t>N11</t>
  </si>
  <si>
    <t>N12</t>
  </si>
  <si>
    <t>N21</t>
  </si>
  <si>
    <t>N22</t>
  </si>
  <si>
    <t>N31</t>
  </si>
  <si>
    <t>N32</t>
  </si>
  <si>
    <t>N41</t>
  </si>
  <si>
    <t>N42</t>
  </si>
  <si>
    <t>30 min</t>
  </si>
  <si>
    <t>START</t>
  </si>
  <si>
    <t>FIN</t>
  </si>
  <si>
    <t>20 min</t>
  </si>
  <si>
    <t>24 min</t>
  </si>
  <si>
    <t>Race mode ZD3</t>
  </si>
  <si>
    <t>Race mode ZD2</t>
  </si>
  <si>
    <t>Race mode ZD1</t>
  </si>
  <si>
    <t>Race mode ZD4</t>
  </si>
  <si>
    <t>Race mode ZD5</t>
  </si>
  <si>
    <t>GS RT</t>
  </si>
  <si>
    <t>Penal</t>
  </si>
  <si>
    <t>Ст №</t>
  </si>
  <si>
    <t>1-й пилот</t>
  </si>
  <si>
    <t>машина</t>
  </si>
  <si>
    <t>класс</t>
  </si>
  <si>
    <t>чч</t>
  </si>
  <si>
    <t>мм</t>
  </si>
  <si>
    <t>сек</t>
  </si>
  <si>
    <t>абсол</t>
  </si>
  <si>
    <t>2-й пилот</t>
  </si>
  <si>
    <t>Київський 
міський 
автомотоклуб</t>
  </si>
</sst>
</file>

<file path=xl/styles.xml><?xml version="1.0" encoding="utf-8"?>
<styleSheet xmlns="http://schemas.openxmlformats.org/spreadsheetml/2006/main">
  <numFmts count="3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:ss.0;@"/>
    <numFmt numFmtId="181" formatCode="[h]:mm:ss;@"/>
    <numFmt numFmtId="182" formatCode="h:mm:ss;@"/>
    <numFmt numFmtId="183" formatCode="0_ ;[Red]\-0\ "/>
    <numFmt numFmtId="184" formatCode="0.00_ ;[Red]\-0.00\ "/>
    <numFmt numFmtId="185" formatCode="0.00;[Red]0.00"/>
    <numFmt numFmtId="186" formatCode="0.00000_ ;[Red]\-0.00000\ "/>
    <numFmt numFmtId="187" formatCode="0.0"/>
    <numFmt numFmtId="188" formatCode="0.0_ ;[Red]\-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4" tint="-0.4999699890613556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 wrapText="1"/>
    </xf>
    <xf numFmtId="184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52" applyFont="1" applyFill="1" applyBorder="1" applyAlignment="1">
      <alignment horizontal="right" vertical="justify"/>
      <protection/>
    </xf>
    <xf numFmtId="0" fontId="7" fillId="33" borderId="10" xfId="52" applyFont="1" applyFill="1" applyBorder="1" applyAlignment="1">
      <alignment horizontal="right" vertical="justify"/>
      <protection/>
    </xf>
    <xf numFmtId="0" fontId="7" fillId="33" borderId="10" xfId="0" applyFont="1" applyFill="1" applyBorder="1" applyAlignment="1">
      <alignment/>
    </xf>
    <xf numFmtId="0" fontId="7" fillId="33" borderId="10" xfId="52" applyFont="1" applyFill="1" applyBorder="1" applyAlignment="1">
      <alignment vertical="justify"/>
      <protection/>
    </xf>
    <xf numFmtId="0" fontId="7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center" vertical="justify"/>
    </xf>
    <xf numFmtId="20" fontId="7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7" fillId="34" borderId="10" xfId="52" applyFont="1" applyFill="1" applyBorder="1" applyAlignment="1">
      <alignment horizontal="right" vertical="justify"/>
      <protection/>
    </xf>
    <xf numFmtId="0" fontId="7" fillId="34" borderId="10" xfId="0" applyFont="1" applyFill="1" applyBorder="1" applyAlignment="1">
      <alignment/>
    </xf>
    <xf numFmtId="0" fontId="7" fillId="34" borderId="10" xfId="52" applyFont="1" applyFill="1" applyBorder="1" applyAlignment="1">
      <alignment vertical="justify"/>
      <protection/>
    </xf>
    <xf numFmtId="187" fontId="7" fillId="34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horizontal="center" vertical="justify" wrapText="1"/>
    </xf>
    <xf numFmtId="0" fontId="7" fillId="34" borderId="10" xfId="0" applyFont="1" applyFill="1" applyBorder="1" applyAlignment="1">
      <alignment vertical="top" wrapText="1"/>
    </xf>
    <xf numFmtId="187" fontId="7" fillId="34" borderId="10" xfId="0" applyNumberFormat="1" applyFont="1" applyFill="1" applyBorder="1" applyAlignment="1">
      <alignment horizontal="right"/>
    </xf>
    <xf numFmtId="0" fontId="7" fillId="35" borderId="10" xfId="52" applyFont="1" applyFill="1" applyBorder="1" applyAlignment="1">
      <alignment horizontal="right" vertical="justify"/>
      <protection/>
    </xf>
    <xf numFmtId="0" fontId="7" fillId="35" borderId="10" xfId="0" applyFont="1" applyFill="1" applyBorder="1" applyAlignment="1">
      <alignment/>
    </xf>
    <xf numFmtId="0" fontId="7" fillId="35" borderId="10" xfId="52" applyFont="1" applyFill="1" applyBorder="1" applyAlignment="1">
      <alignment vertical="justify"/>
      <protection/>
    </xf>
    <xf numFmtId="187" fontId="7" fillId="35" borderId="10" xfId="0" applyNumberFormat="1" applyFont="1" applyFill="1" applyBorder="1" applyAlignment="1">
      <alignment horizontal="right" vertical="top" wrapText="1"/>
    </xf>
    <xf numFmtId="0" fontId="7" fillId="35" borderId="10" xfId="0" applyFont="1" applyFill="1" applyBorder="1" applyAlignment="1">
      <alignment horizontal="center"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52" applyFont="1" applyFill="1" applyBorder="1" applyAlignment="1">
      <alignment horizontal="right" vertical="justify"/>
      <protection/>
    </xf>
    <xf numFmtId="0" fontId="7" fillId="0" borderId="10" xfId="0" applyFont="1" applyBorder="1" applyAlignment="1">
      <alignment vertical="top" wrapText="1"/>
    </xf>
    <xf numFmtId="0" fontId="7" fillId="0" borderId="10" xfId="52" applyFont="1" applyFill="1" applyBorder="1" applyAlignment="1">
      <alignment vertical="justify"/>
      <protection/>
    </xf>
    <xf numFmtId="187" fontId="7" fillId="0" borderId="10" xfId="0" applyNumberFormat="1" applyFont="1" applyFill="1" applyBorder="1" applyAlignment="1">
      <alignment horizontal="right" vertical="top" wrapText="1"/>
    </xf>
    <xf numFmtId="0" fontId="7" fillId="36" borderId="10" xfId="52" applyFont="1" applyFill="1" applyBorder="1" applyAlignment="1">
      <alignment horizontal="right" vertical="justify"/>
      <protection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right"/>
    </xf>
    <xf numFmtId="0" fontId="7" fillId="36" borderId="10" xfId="0" applyFont="1" applyFill="1" applyBorder="1" applyAlignment="1">
      <alignment horizontal="center" vertical="justify" wrapText="1"/>
    </xf>
    <xf numFmtId="0" fontId="7" fillId="36" borderId="10" xfId="52" applyFont="1" applyFill="1" applyBorder="1" applyAlignment="1">
      <alignment vertical="justify"/>
      <protection/>
    </xf>
    <xf numFmtId="0" fontId="7" fillId="36" borderId="10" xfId="0" applyFont="1" applyFill="1" applyBorder="1" applyAlignment="1">
      <alignment vertical="top" wrapText="1"/>
    </xf>
    <xf numFmtId="187" fontId="7" fillId="36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horizontal="justify" shrinkToFit="1"/>
    </xf>
    <xf numFmtId="0" fontId="8" fillId="0" borderId="10" xfId="0" applyFont="1" applyBorder="1" applyAlignment="1">
      <alignment shrinkToFi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justify"/>
    </xf>
    <xf numFmtId="0" fontId="8" fillId="0" borderId="10" xfId="0" applyFont="1" applyFill="1" applyBorder="1" applyAlignment="1">
      <alignment/>
    </xf>
    <xf numFmtId="0" fontId="7" fillId="0" borderId="10" xfId="0" applyNumberFormat="1" applyFont="1" applyBorder="1" applyAlignment="1">
      <alignment/>
    </xf>
    <xf numFmtId="183" fontId="7" fillId="39" borderId="10" xfId="0" applyNumberFormat="1" applyFont="1" applyFill="1" applyBorder="1" applyAlignment="1">
      <alignment/>
    </xf>
    <xf numFmtId="184" fontId="7" fillId="39" borderId="10" xfId="0" applyNumberFormat="1" applyFont="1" applyFill="1" applyBorder="1" applyAlignment="1">
      <alignment/>
    </xf>
    <xf numFmtId="183" fontId="7" fillId="37" borderId="10" xfId="0" applyNumberFormat="1" applyFont="1" applyFill="1" applyBorder="1" applyAlignment="1">
      <alignment/>
    </xf>
    <xf numFmtId="184" fontId="7" fillId="37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/>
    </xf>
    <xf numFmtId="184" fontId="7" fillId="0" borderId="10" xfId="0" applyNumberFormat="1" applyFont="1" applyFill="1" applyBorder="1" applyAlignment="1">
      <alignment/>
    </xf>
    <xf numFmtId="184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84" fontId="7" fillId="4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justify"/>
    </xf>
    <xf numFmtId="184" fontId="7" fillId="36" borderId="10" xfId="0" applyNumberFormat="1" applyFont="1" applyFill="1" applyBorder="1" applyAlignment="1">
      <alignment/>
    </xf>
    <xf numFmtId="184" fontId="7" fillId="41" borderId="10" xfId="0" applyNumberFormat="1" applyFont="1" applyFill="1" applyBorder="1" applyAlignment="1">
      <alignment/>
    </xf>
    <xf numFmtId="188" fontId="7" fillId="0" borderId="10" xfId="0" applyNumberFormat="1" applyFont="1" applyBorder="1" applyAlignment="1">
      <alignment/>
    </xf>
    <xf numFmtId="187" fontId="7" fillId="0" borderId="10" xfId="0" applyNumberFormat="1" applyFont="1" applyFill="1" applyBorder="1" applyAlignment="1">
      <alignment horizontal="center" vertical="justify"/>
    </xf>
    <xf numFmtId="183" fontId="7" fillId="0" borderId="10" xfId="0" applyNumberFormat="1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83" fontId="4" fillId="0" borderId="10" xfId="0" applyNumberFormat="1" applyFont="1" applyBorder="1" applyAlignment="1">
      <alignment/>
    </xf>
    <xf numFmtId="183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88" fontId="4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183" fontId="4" fillId="36" borderId="10" xfId="0" applyNumberFormat="1" applyFont="1" applyFill="1" applyBorder="1" applyAlignment="1">
      <alignment/>
    </xf>
    <xf numFmtId="188" fontId="4" fillId="36" borderId="10" xfId="0" applyNumberFormat="1" applyFont="1" applyFill="1" applyBorder="1" applyAlignment="1">
      <alignment/>
    </xf>
    <xf numFmtId="0" fontId="0" fillId="42" borderId="0" xfId="0" applyFill="1" applyAlignment="1">
      <alignment/>
    </xf>
    <xf numFmtId="0" fontId="44" fillId="42" borderId="0" xfId="0" applyFont="1" applyFill="1" applyAlignment="1">
      <alignment vertical="center" wrapText="1"/>
    </xf>
    <xf numFmtId="0" fontId="44" fillId="42" borderId="0" xfId="0" applyFon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исДопФорт20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2</xdr:col>
      <xdr:colOff>971550</xdr:colOff>
      <xdr:row>0</xdr:row>
      <xdr:rowOff>1009650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71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B1">
      <selection activeCell="F37" sqref="F37"/>
    </sheetView>
  </sheetViews>
  <sheetFormatPr defaultColWidth="9.140625" defaultRowHeight="15"/>
  <cols>
    <col min="1" max="1" width="8.421875" style="0" customWidth="1"/>
    <col min="2" max="2" width="4.421875" style="0" customWidth="1"/>
    <col min="3" max="3" width="15.28125" style="0" customWidth="1"/>
    <col min="5" max="5" width="15.00390625" style="0" customWidth="1"/>
    <col min="6" max="6" width="9.421875" style="0" customWidth="1"/>
    <col min="7" max="7" width="17.8515625" style="0" customWidth="1"/>
    <col min="8" max="8" width="5.28125" style="0" customWidth="1"/>
    <col min="9" max="9" width="5.421875" style="0" customWidth="1"/>
    <col min="10" max="10" width="7.00390625" style="0" customWidth="1"/>
  </cols>
  <sheetData>
    <row r="1" spans="2:7" ht="81.75" customHeight="1">
      <c r="B1" s="88"/>
      <c r="C1" s="88"/>
      <c r="D1" s="89" t="s">
        <v>170</v>
      </c>
      <c r="E1" s="90"/>
      <c r="F1" s="90"/>
      <c r="G1" s="90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33.75">
      <c r="A4" s="9" t="s">
        <v>28</v>
      </c>
      <c r="B4" s="9" t="s">
        <v>19</v>
      </c>
      <c r="C4" s="9" t="s">
        <v>7</v>
      </c>
      <c r="D4" s="9" t="s">
        <v>20</v>
      </c>
      <c r="E4" s="9" t="s">
        <v>8</v>
      </c>
      <c r="F4" s="9" t="s">
        <v>20</v>
      </c>
      <c r="G4" s="9" t="s">
        <v>21</v>
      </c>
      <c r="H4" s="9" t="s">
        <v>22</v>
      </c>
      <c r="I4" s="9" t="s">
        <v>23</v>
      </c>
      <c r="J4" s="10" t="s">
        <v>140</v>
      </c>
    </row>
    <row r="5" spans="1:10" ht="10.5" customHeight="1">
      <c r="A5" s="11">
        <v>110409701</v>
      </c>
      <c r="B5" s="12">
        <v>42</v>
      </c>
      <c r="C5" s="13" t="s">
        <v>33</v>
      </c>
      <c r="D5" s="14" t="s">
        <v>34</v>
      </c>
      <c r="E5" s="15" t="s">
        <v>35</v>
      </c>
      <c r="F5" s="14" t="s">
        <v>36</v>
      </c>
      <c r="G5" s="13" t="s">
        <v>37</v>
      </c>
      <c r="H5" s="16" t="s">
        <v>27</v>
      </c>
      <c r="I5" s="17" t="s">
        <v>38</v>
      </c>
      <c r="J5" s="18" t="s">
        <v>39</v>
      </c>
    </row>
    <row r="6" spans="1:10" ht="10.5" customHeight="1">
      <c r="A6" s="11">
        <v>110409702</v>
      </c>
      <c r="B6" s="12">
        <v>48</v>
      </c>
      <c r="C6" s="13" t="s">
        <v>40</v>
      </c>
      <c r="D6" s="14" t="s">
        <v>41</v>
      </c>
      <c r="E6" s="13" t="s">
        <v>42</v>
      </c>
      <c r="F6" s="14" t="s">
        <v>43</v>
      </c>
      <c r="G6" s="13" t="s">
        <v>44</v>
      </c>
      <c r="H6" s="16" t="s">
        <v>27</v>
      </c>
      <c r="I6" s="17" t="s">
        <v>38</v>
      </c>
      <c r="J6" s="18">
        <v>0.5423611111111112</v>
      </c>
    </row>
    <row r="7" spans="1:10" ht="10.5" customHeight="1">
      <c r="A7" s="11">
        <v>110409703</v>
      </c>
      <c r="B7" s="12">
        <v>38</v>
      </c>
      <c r="C7" s="13" t="s">
        <v>45</v>
      </c>
      <c r="D7" s="13" t="s">
        <v>46</v>
      </c>
      <c r="E7" s="13" t="s">
        <v>47</v>
      </c>
      <c r="F7" s="13" t="s">
        <v>48</v>
      </c>
      <c r="G7" s="13" t="s">
        <v>49</v>
      </c>
      <c r="H7" s="19" t="s">
        <v>25</v>
      </c>
      <c r="I7" s="17" t="s">
        <v>38</v>
      </c>
      <c r="J7" s="18">
        <v>0.5430555555555555</v>
      </c>
    </row>
    <row r="8" spans="1:10" ht="10.5" customHeight="1">
      <c r="A8" s="11">
        <v>110409704</v>
      </c>
      <c r="B8" s="13">
        <v>36</v>
      </c>
      <c r="C8" s="13" t="s">
        <v>50</v>
      </c>
      <c r="D8" s="13" t="s">
        <v>51</v>
      </c>
      <c r="E8" s="13" t="s">
        <v>52</v>
      </c>
      <c r="F8" s="13" t="s">
        <v>53</v>
      </c>
      <c r="G8" s="13" t="s">
        <v>24</v>
      </c>
      <c r="H8" s="19" t="s">
        <v>25</v>
      </c>
      <c r="I8" s="17" t="s">
        <v>38</v>
      </c>
      <c r="J8" s="18">
        <v>0.54375</v>
      </c>
    </row>
    <row r="9" spans="1:10" ht="10.5" customHeight="1">
      <c r="A9" s="11">
        <v>110409705</v>
      </c>
      <c r="B9" s="13">
        <v>44</v>
      </c>
      <c r="C9" s="13" t="s">
        <v>54</v>
      </c>
      <c r="D9" s="13" t="s">
        <v>55</v>
      </c>
      <c r="E9" s="13" t="s">
        <v>56</v>
      </c>
      <c r="F9" s="13" t="s">
        <v>57</v>
      </c>
      <c r="G9" s="13" t="s">
        <v>58</v>
      </c>
      <c r="H9" s="19" t="s">
        <v>25</v>
      </c>
      <c r="I9" s="17" t="s">
        <v>38</v>
      </c>
      <c r="J9" s="18">
        <v>0.5444444444444444</v>
      </c>
    </row>
    <row r="10" spans="1:10" ht="10.5" customHeight="1">
      <c r="A10" s="11">
        <v>110409706</v>
      </c>
      <c r="B10" s="13">
        <v>54</v>
      </c>
      <c r="C10" s="13" t="s">
        <v>59</v>
      </c>
      <c r="D10" s="13" t="s">
        <v>60</v>
      </c>
      <c r="E10" s="13" t="s">
        <v>61</v>
      </c>
      <c r="F10" s="13" t="s">
        <v>62</v>
      </c>
      <c r="G10" s="13" t="s">
        <v>63</v>
      </c>
      <c r="H10" s="19" t="s">
        <v>25</v>
      </c>
      <c r="I10" s="17" t="s">
        <v>38</v>
      </c>
      <c r="J10" s="18">
        <v>0.545138888888889</v>
      </c>
    </row>
    <row r="11" spans="1:10" ht="10.5" customHeight="1">
      <c r="A11" s="11">
        <v>110409707</v>
      </c>
      <c r="B11" s="20">
        <v>39</v>
      </c>
      <c r="C11" s="21" t="s">
        <v>64</v>
      </c>
      <c r="D11" s="22" t="s">
        <v>65</v>
      </c>
      <c r="E11" s="21" t="s">
        <v>66</v>
      </c>
      <c r="F11" s="22" t="s">
        <v>67</v>
      </c>
      <c r="G11" s="21" t="s">
        <v>68</v>
      </c>
      <c r="H11" s="23">
        <v>2</v>
      </c>
      <c r="I11" s="24" t="s">
        <v>69</v>
      </c>
      <c r="J11" s="18">
        <v>0.5458333333333333</v>
      </c>
    </row>
    <row r="12" spans="1:10" ht="10.5" customHeight="1">
      <c r="A12" s="11">
        <v>110409708</v>
      </c>
      <c r="B12" s="20">
        <v>40</v>
      </c>
      <c r="C12" s="25" t="s">
        <v>70</v>
      </c>
      <c r="D12" s="22" t="s">
        <v>71</v>
      </c>
      <c r="E12" s="25" t="s">
        <v>72</v>
      </c>
      <c r="F12" s="22" t="s">
        <v>73</v>
      </c>
      <c r="G12" s="21" t="s">
        <v>74</v>
      </c>
      <c r="H12" s="26">
        <v>1.8</v>
      </c>
      <c r="I12" s="24" t="s">
        <v>69</v>
      </c>
      <c r="J12" s="18">
        <v>0.5465277777777778</v>
      </c>
    </row>
    <row r="13" spans="1:10" ht="10.5" customHeight="1">
      <c r="A13" s="11">
        <v>110409709</v>
      </c>
      <c r="B13" s="20">
        <v>43</v>
      </c>
      <c r="C13" s="21" t="s">
        <v>75</v>
      </c>
      <c r="D13" s="22" t="s">
        <v>76</v>
      </c>
      <c r="E13" s="21" t="s">
        <v>77</v>
      </c>
      <c r="F13" s="22" t="s">
        <v>78</v>
      </c>
      <c r="G13" s="21" t="s">
        <v>79</v>
      </c>
      <c r="H13" s="23">
        <v>2</v>
      </c>
      <c r="I13" s="24" t="s">
        <v>69</v>
      </c>
      <c r="J13" s="18">
        <v>0.5472222222222222</v>
      </c>
    </row>
    <row r="14" spans="1:10" ht="10.5" customHeight="1">
      <c r="A14" s="11">
        <v>110409710</v>
      </c>
      <c r="B14" s="20">
        <v>50</v>
      </c>
      <c r="C14" s="21" t="s">
        <v>80</v>
      </c>
      <c r="D14" s="22" t="s">
        <v>81</v>
      </c>
      <c r="E14" s="21" t="s">
        <v>82</v>
      </c>
      <c r="F14" s="22" t="s">
        <v>83</v>
      </c>
      <c r="G14" s="21" t="s">
        <v>26</v>
      </c>
      <c r="H14" s="23">
        <v>2</v>
      </c>
      <c r="I14" s="24" t="s">
        <v>69</v>
      </c>
      <c r="J14" s="18">
        <v>0.5479166666666667</v>
      </c>
    </row>
    <row r="15" spans="1:10" ht="10.5" customHeight="1">
      <c r="A15" s="11">
        <v>110409711</v>
      </c>
      <c r="B15" s="27">
        <v>47</v>
      </c>
      <c r="C15" s="28" t="s">
        <v>84</v>
      </c>
      <c r="D15" s="29" t="s">
        <v>85</v>
      </c>
      <c r="E15" s="28" t="s">
        <v>86</v>
      </c>
      <c r="F15" s="29" t="s">
        <v>87</v>
      </c>
      <c r="G15" s="28" t="s">
        <v>88</v>
      </c>
      <c r="H15" s="30">
        <v>1.6</v>
      </c>
      <c r="I15" s="31" t="s">
        <v>89</v>
      </c>
      <c r="J15" s="18">
        <v>0.548611111111111</v>
      </c>
    </row>
    <row r="16" spans="1:10" ht="10.5" customHeight="1">
      <c r="A16" s="11">
        <v>110409712</v>
      </c>
      <c r="B16" s="32">
        <v>51</v>
      </c>
      <c r="C16" s="32" t="s">
        <v>90</v>
      </c>
      <c r="D16" s="32" t="s">
        <v>91</v>
      </c>
      <c r="E16" s="32" t="s">
        <v>92</v>
      </c>
      <c r="F16" s="32" t="s">
        <v>93</v>
      </c>
      <c r="G16" s="32" t="s">
        <v>26</v>
      </c>
      <c r="H16" s="33">
        <v>1.5</v>
      </c>
      <c r="I16" s="31" t="s">
        <v>89</v>
      </c>
      <c r="J16" s="18">
        <v>0.5493055555555556</v>
      </c>
    </row>
    <row r="17" spans="1:10" ht="10.5" customHeight="1">
      <c r="A17" s="11">
        <v>110409713</v>
      </c>
      <c r="B17" s="34">
        <v>55</v>
      </c>
      <c r="C17" s="35" t="s">
        <v>94</v>
      </c>
      <c r="D17" s="36" t="s">
        <v>95</v>
      </c>
      <c r="E17" s="35" t="s">
        <v>96</v>
      </c>
      <c r="F17" s="36" t="s">
        <v>97</v>
      </c>
      <c r="G17" s="32" t="s">
        <v>98</v>
      </c>
      <c r="H17" s="32">
        <v>1.5</v>
      </c>
      <c r="I17" s="31" t="s">
        <v>89</v>
      </c>
      <c r="J17" s="18">
        <v>0.55</v>
      </c>
    </row>
    <row r="18" spans="1:10" ht="10.5" customHeight="1">
      <c r="A18" s="11">
        <v>110409714</v>
      </c>
      <c r="B18" s="34">
        <v>49</v>
      </c>
      <c r="C18" s="32" t="s">
        <v>99</v>
      </c>
      <c r="D18" s="36" t="s">
        <v>100</v>
      </c>
      <c r="E18" s="32" t="s">
        <v>101</v>
      </c>
      <c r="F18" s="36" t="s">
        <v>102</v>
      </c>
      <c r="G18" s="32" t="s">
        <v>98</v>
      </c>
      <c r="H18" s="37">
        <v>1.5</v>
      </c>
      <c r="I18" s="31" t="s">
        <v>89</v>
      </c>
      <c r="J18" s="18">
        <v>0.5506944444444445</v>
      </c>
    </row>
    <row r="19" spans="1:10" ht="10.5" customHeight="1">
      <c r="A19" s="11">
        <v>110409715</v>
      </c>
      <c r="B19" s="34">
        <v>41</v>
      </c>
      <c r="C19" s="32" t="s">
        <v>103</v>
      </c>
      <c r="D19" s="36" t="s">
        <v>104</v>
      </c>
      <c r="E19" s="32" t="s">
        <v>105</v>
      </c>
      <c r="F19" s="36" t="s">
        <v>106</v>
      </c>
      <c r="G19" s="32" t="s">
        <v>107</v>
      </c>
      <c r="H19" s="37">
        <v>1.6</v>
      </c>
      <c r="I19" s="31" t="s">
        <v>89</v>
      </c>
      <c r="J19" s="18">
        <v>0.5513888888888888</v>
      </c>
    </row>
    <row r="20" spans="1:10" ht="10.5" customHeight="1">
      <c r="A20" s="11">
        <v>110409716</v>
      </c>
      <c r="B20" s="34">
        <v>56</v>
      </c>
      <c r="C20" s="32" t="s">
        <v>108</v>
      </c>
      <c r="D20" s="36" t="s">
        <v>109</v>
      </c>
      <c r="E20" s="32" t="s">
        <v>110</v>
      </c>
      <c r="F20" s="36" t="s">
        <v>111</v>
      </c>
      <c r="G20" s="32" t="s">
        <v>98</v>
      </c>
      <c r="H20" s="37">
        <v>1.5</v>
      </c>
      <c r="I20" s="31" t="s">
        <v>89</v>
      </c>
      <c r="J20" s="18">
        <v>0.5520833333333334</v>
      </c>
    </row>
    <row r="21" spans="1:10" ht="10.5" customHeight="1">
      <c r="A21" s="11">
        <v>110409717</v>
      </c>
      <c r="B21" s="32">
        <v>34</v>
      </c>
      <c r="C21" s="32" t="s">
        <v>112</v>
      </c>
      <c r="D21" s="32" t="s">
        <v>113</v>
      </c>
      <c r="E21" s="32" t="s">
        <v>114</v>
      </c>
      <c r="F21" s="32" t="s">
        <v>115</v>
      </c>
      <c r="G21" s="32" t="s">
        <v>116</v>
      </c>
      <c r="H21" s="32">
        <v>1.6</v>
      </c>
      <c r="I21" s="31" t="s">
        <v>89</v>
      </c>
      <c r="J21" s="18">
        <v>0.5527777777777778</v>
      </c>
    </row>
    <row r="22" spans="1:10" ht="10.5" customHeight="1">
      <c r="A22" s="11">
        <v>110409718</v>
      </c>
      <c r="B22" s="38">
        <v>37</v>
      </c>
      <c r="C22" s="39" t="s">
        <v>117</v>
      </c>
      <c r="D22" s="39" t="s">
        <v>118</v>
      </c>
      <c r="E22" s="39" t="s">
        <v>92</v>
      </c>
      <c r="F22" s="39" t="s">
        <v>93</v>
      </c>
      <c r="G22" s="39" t="s">
        <v>119</v>
      </c>
      <c r="H22" s="40">
        <v>1.4</v>
      </c>
      <c r="I22" s="41" t="s">
        <v>120</v>
      </c>
      <c r="J22" s="18">
        <v>0.5534722222222223</v>
      </c>
    </row>
    <row r="23" spans="1:10" ht="10.5" customHeight="1">
      <c r="A23" s="11">
        <v>110409719</v>
      </c>
      <c r="B23" s="38">
        <v>35</v>
      </c>
      <c r="C23" s="39" t="s">
        <v>121</v>
      </c>
      <c r="D23" s="39" t="s">
        <v>122</v>
      </c>
      <c r="E23" s="39" t="s">
        <v>123</v>
      </c>
      <c r="F23" s="39" t="s">
        <v>124</v>
      </c>
      <c r="G23" s="39" t="s">
        <v>88</v>
      </c>
      <c r="H23" s="40">
        <v>1.1</v>
      </c>
      <c r="I23" s="41" t="s">
        <v>120</v>
      </c>
      <c r="J23" s="18">
        <v>0.5541666666666667</v>
      </c>
    </row>
    <row r="24" spans="1:10" ht="10.5" customHeight="1">
      <c r="A24" s="11">
        <v>110409720</v>
      </c>
      <c r="B24" s="39">
        <v>52</v>
      </c>
      <c r="C24" s="39" t="s">
        <v>125</v>
      </c>
      <c r="D24" s="39" t="s">
        <v>126</v>
      </c>
      <c r="E24" s="39" t="s">
        <v>127</v>
      </c>
      <c r="F24" s="39" t="s">
        <v>128</v>
      </c>
      <c r="G24" s="39" t="s">
        <v>129</v>
      </c>
      <c r="H24" s="40">
        <v>1.1</v>
      </c>
      <c r="I24" s="41" t="s">
        <v>120</v>
      </c>
      <c r="J24" s="18">
        <v>0.5548611111111111</v>
      </c>
    </row>
    <row r="25" spans="1:10" ht="10.5" customHeight="1">
      <c r="A25" s="11">
        <v>110409721</v>
      </c>
      <c r="B25" s="38">
        <v>53</v>
      </c>
      <c r="C25" s="39" t="s">
        <v>130</v>
      </c>
      <c r="D25" s="42" t="s">
        <v>131</v>
      </c>
      <c r="E25" s="43" t="s">
        <v>132</v>
      </c>
      <c r="F25" s="42" t="s">
        <v>133</v>
      </c>
      <c r="G25" s="39" t="s">
        <v>134</v>
      </c>
      <c r="H25" s="44">
        <v>1.4</v>
      </c>
      <c r="I25" s="41" t="s">
        <v>120</v>
      </c>
      <c r="J25" s="45" t="s">
        <v>135</v>
      </c>
    </row>
    <row r="26" spans="1:10" ht="10.5" customHeight="1">
      <c r="A26" s="11">
        <v>110409722</v>
      </c>
      <c r="B26" s="38" t="s">
        <v>136</v>
      </c>
      <c r="C26" s="32" t="s">
        <v>141</v>
      </c>
      <c r="D26" s="32"/>
      <c r="E26" s="32" t="s">
        <v>142</v>
      </c>
      <c r="F26" s="32"/>
      <c r="G26" s="32"/>
      <c r="H26" s="32"/>
      <c r="I26" s="32"/>
      <c r="J26" s="32"/>
    </row>
    <row r="27" spans="1:10" ht="10.5" customHeight="1">
      <c r="A27" s="11">
        <v>110409723</v>
      </c>
      <c r="B27" s="38" t="s">
        <v>137</v>
      </c>
      <c r="C27" s="32" t="s">
        <v>143</v>
      </c>
      <c r="D27" s="32"/>
      <c r="E27" s="32" t="s">
        <v>144</v>
      </c>
      <c r="F27" s="32"/>
      <c r="G27" s="32"/>
      <c r="H27" s="32"/>
      <c r="I27" s="32"/>
      <c r="J27" s="32"/>
    </row>
    <row r="28" spans="1:10" ht="10.5" customHeight="1">
      <c r="A28" s="11">
        <v>110409724</v>
      </c>
      <c r="B28" s="11" t="s">
        <v>138</v>
      </c>
      <c r="C28" s="46" t="s">
        <v>145</v>
      </c>
      <c r="D28" s="46"/>
      <c r="E28" s="46" t="s">
        <v>146</v>
      </c>
      <c r="F28" s="46"/>
      <c r="G28" s="46"/>
      <c r="H28" s="46"/>
      <c r="I28" s="47"/>
      <c r="J28" s="48"/>
    </row>
    <row r="29" spans="1:10" ht="10.5" customHeight="1">
      <c r="A29" s="11">
        <v>110409725</v>
      </c>
      <c r="B29" s="11" t="s">
        <v>139</v>
      </c>
      <c r="C29" s="46" t="s">
        <v>147</v>
      </c>
      <c r="D29" s="46"/>
      <c r="E29" s="46" t="s">
        <v>148</v>
      </c>
      <c r="F29" s="46"/>
      <c r="G29" s="46"/>
      <c r="H29" s="49"/>
      <c r="I29" s="47"/>
      <c r="J29" s="48"/>
    </row>
  </sheetData>
  <sheetProtection/>
  <mergeCells count="1">
    <mergeCell ref="D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B1">
      <selection activeCell="G36" sqref="G36"/>
    </sheetView>
  </sheetViews>
  <sheetFormatPr defaultColWidth="9.140625" defaultRowHeight="15"/>
  <cols>
    <col min="1" max="1" width="8.140625" style="0" hidden="1" customWidth="1"/>
    <col min="2" max="2" width="5.57421875" style="0" customWidth="1"/>
    <col min="3" max="3" width="15.28125" style="0" customWidth="1"/>
    <col min="4" max="4" width="9.00390625" style="0" hidden="1" customWidth="1"/>
    <col min="5" max="5" width="15.28125" style="0" customWidth="1"/>
    <col min="6" max="6" width="13.00390625" style="0" hidden="1" customWidth="1"/>
    <col min="7" max="7" width="18.140625" style="0" customWidth="1"/>
    <col min="8" max="8" width="6.140625" style="0" customWidth="1"/>
    <col min="9" max="12" width="6.28125" style="0" customWidth="1"/>
    <col min="13" max="13" width="7.28125" style="0" customWidth="1"/>
    <col min="14" max="14" width="6.421875" style="0" customWidth="1"/>
  </cols>
  <sheetData>
    <row r="1" ht="15.75" customHeight="1"/>
    <row r="2" spans="1:15" ht="31.5" customHeight="1">
      <c r="A2" s="2" t="s">
        <v>28</v>
      </c>
      <c r="B2" s="2" t="s">
        <v>19</v>
      </c>
      <c r="C2" s="2" t="s">
        <v>7</v>
      </c>
      <c r="D2" s="2" t="s">
        <v>20</v>
      </c>
      <c r="E2" s="2" t="s">
        <v>8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0</v>
      </c>
      <c r="K2" s="2" t="s">
        <v>1</v>
      </c>
      <c r="L2" s="2" t="s">
        <v>2</v>
      </c>
      <c r="M2" s="5" t="s">
        <v>159</v>
      </c>
      <c r="N2" s="5" t="s">
        <v>160</v>
      </c>
      <c r="O2" s="77"/>
    </row>
    <row r="3" spans="1:16" ht="10.5" customHeight="1">
      <c r="A3" s="11">
        <f>drivers_list!A23</f>
        <v>110409719</v>
      </c>
      <c r="B3" s="34">
        <f>drivers_list!B23</f>
        <v>35</v>
      </c>
      <c r="C3" s="48" t="str">
        <f>drivers_list!C23</f>
        <v>Притика Артем</v>
      </c>
      <c r="D3" s="36" t="str">
        <f>drivers_list!D23</f>
        <v>К1.29.078.11</v>
      </c>
      <c r="E3" s="70" t="str">
        <f>drivers_list!E23</f>
        <v>Шевченко Ірина</v>
      </c>
      <c r="F3" s="36" t="str">
        <f>drivers_list!F23</f>
        <v>К1.22.065.11</v>
      </c>
      <c r="G3" s="48" t="str">
        <f>drivers_list!G23</f>
        <v>ВАЗ-2108</v>
      </c>
      <c r="H3" s="37">
        <f>drivers_list!H23</f>
        <v>1.1</v>
      </c>
      <c r="I3" s="71" t="str">
        <f>drivers_list!I23</f>
        <v>N1</v>
      </c>
      <c r="J3" s="76">
        <f aca="true" t="shared" si="0" ref="J3:J23">INT(M3/3600)</f>
        <v>1</v>
      </c>
      <c r="K3" s="76">
        <f aca="true" t="shared" si="1" ref="K3:K23">INT((M3-J3*3600)/60)</f>
        <v>7</v>
      </c>
      <c r="L3" s="75">
        <f aca="true" t="shared" si="2" ref="L3:L23">M3-(J3*3600+K3*60)</f>
        <v>5.5</v>
      </c>
      <c r="M3" s="74">
        <f>SUM('P5-P5A'!AC23,'P4-P4A'!AC23,'P3-P3A'!AC23,'P2-P2A'!AC23,N3)</f>
        <v>4025.5</v>
      </c>
      <c r="N3" s="80">
        <v>0</v>
      </c>
      <c r="O3" s="80"/>
      <c r="P3" s="4"/>
    </row>
    <row r="4" spans="1:16" ht="10.5" customHeight="1">
      <c r="A4" s="11">
        <f>drivers_list!A21</f>
        <v>110409717</v>
      </c>
      <c r="B4" s="34">
        <f>drivers_list!B21</f>
        <v>34</v>
      </c>
      <c r="C4" s="48" t="str">
        <f>drivers_list!C21</f>
        <v>Яроменко Андрій </v>
      </c>
      <c r="D4" s="36" t="str">
        <f>drivers_list!D21</f>
        <v>К1.53.044.11</v>
      </c>
      <c r="E4" s="70" t="str">
        <f>drivers_list!E21</f>
        <v>Маслечко Богдан </v>
      </c>
      <c r="F4" s="36" t="str">
        <f>drivers_list!F21</f>
        <v>К1.29.079.11</v>
      </c>
      <c r="G4" s="48" t="str">
        <f>drivers_list!G21</f>
        <v>ВАЗ 2111</v>
      </c>
      <c r="H4" s="37">
        <f>drivers_list!H21</f>
        <v>1.6</v>
      </c>
      <c r="I4" s="71" t="str">
        <f>drivers_list!I21</f>
        <v>N2</v>
      </c>
      <c r="J4" s="76">
        <f t="shared" si="0"/>
        <v>0</v>
      </c>
      <c r="K4" s="76">
        <f t="shared" si="1"/>
        <v>57</v>
      </c>
      <c r="L4" s="75">
        <f t="shared" si="2"/>
        <v>31.200000000004366</v>
      </c>
      <c r="M4" s="74">
        <f>SUM('P5-P5A'!AC21,'P4-P4A'!AC21,'P3-P3A'!AC21,'P2-P2A'!AC21,N4)</f>
        <v>3451.2000000000044</v>
      </c>
      <c r="N4" s="80">
        <v>10</v>
      </c>
      <c r="O4" s="80"/>
      <c r="P4" s="4"/>
    </row>
    <row r="5" spans="1:16" ht="10.5" customHeight="1">
      <c r="A5" s="11">
        <f>drivers_list!A18</f>
        <v>110409714</v>
      </c>
      <c r="B5" s="34">
        <f>drivers_list!B18</f>
        <v>49</v>
      </c>
      <c r="C5" s="48" t="str">
        <f>drivers_list!C18</f>
        <v>Оксюта Роман </v>
      </c>
      <c r="D5" s="36" t="str">
        <f>drivers_list!D18</f>
        <v>К1.29.070.11</v>
      </c>
      <c r="E5" s="70" t="str">
        <f>drivers_list!E18</f>
        <v>Волчок Євгеній </v>
      </c>
      <c r="F5" s="36" t="str">
        <f>drivers_list!F18</f>
        <v>К1.29.069.11</v>
      </c>
      <c r="G5" s="48" t="str">
        <f>drivers_list!G18</f>
        <v>Деу Ланос</v>
      </c>
      <c r="H5" s="37">
        <f>drivers_list!H18</f>
        <v>1.5</v>
      </c>
      <c r="I5" s="71" t="str">
        <f>drivers_list!I18</f>
        <v>N2</v>
      </c>
      <c r="J5" s="76">
        <f t="shared" si="0"/>
        <v>0</v>
      </c>
      <c r="K5" s="76">
        <f t="shared" si="1"/>
        <v>56</v>
      </c>
      <c r="L5" s="75">
        <f t="shared" si="2"/>
        <v>20.599999999998545</v>
      </c>
      <c r="M5" s="74">
        <f>SUM('P5-P5A'!AC18,'P4-P4A'!AC18,'P3-P3A'!AC18,'P2-P2A'!AC18,N5)</f>
        <v>3380.5999999999985</v>
      </c>
      <c r="N5" s="80">
        <v>25</v>
      </c>
      <c r="O5" s="80"/>
      <c r="P5" s="4"/>
    </row>
    <row r="6" spans="1:16" ht="10.5" customHeight="1">
      <c r="A6" s="11">
        <f>drivers_list!A24</f>
        <v>110409720</v>
      </c>
      <c r="B6" s="34">
        <f>drivers_list!B24</f>
        <v>52</v>
      </c>
      <c r="C6" s="48" t="str">
        <f>drivers_list!C24</f>
        <v>Козаківський Євген</v>
      </c>
      <c r="D6" s="36" t="str">
        <f>drivers_list!D24</f>
        <v>К1.29.064.11</v>
      </c>
      <c r="E6" s="70" t="str">
        <f>drivers_list!E24</f>
        <v>Макаров Артем</v>
      </c>
      <c r="F6" s="36" t="str">
        <f>drivers_list!F24</f>
        <v>КЮ.29.065.11</v>
      </c>
      <c r="G6" s="48" t="str">
        <f>drivers_list!G24</f>
        <v>Ретролюшин 1102</v>
      </c>
      <c r="H6" s="37">
        <f>drivers_list!H24</f>
        <v>1.1</v>
      </c>
      <c r="I6" s="71" t="str">
        <f>drivers_list!I24</f>
        <v>N1</v>
      </c>
      <c r="J6" s="76">
        <f t="shared" si="0"/>
        <v>0</v>
      </c>
      <c r="K6" s="76">
        <f t="shared" si="1"/>
        <v>53</v>
      </c>
      <c r="L6" s="75">
        <f t="shared" si="2"/>
        <v>7.400000000001455</v>
      </c>
      <c r="M6" s="74">
        <f>SUM('P5-P5A'!AC24,'P4-P4A'!AC24,'P3-P3A'!AC24,'P2-P2A'!AC24,N6)</f>
        <v>3187.4000000000015</v>
      </c>
      <c r="N6" s="80">
        <v>20</v>
      </c>
      <c r="O6" s="80"/>
      <c r="P6" s="4"/>
    </row>
    <row r="7" spans="1:16" ht="10.5" customHeight="1">
      <c r="A7" s="11">
        <f>drivers_list!A7</f>
        <v>110409703</v>
      </c>
      <c r="B7" s="34">
        <f>drivers_list!B7</f>
        <v>38</v>
      </c>
      <c r="C7" s="48" t="str">
        <f>drivers_list!C7</f>
        <v>Кукарека Олег </v>
      </c>
      <c r="D7" s="36" t="str">
        <f>drivers_list!D7</f>
        <v>К1.53.050.11</v>
      </c>
      <c r="E7" s="70" t="str">
        <f>drivers_list!E7</f>
        <v>Бондаренко Ірина</v>
      </c>
      <c r="F7" s="36" t="str">
        <f>drivers_list!F7</f>
        <v>К1.29.076.11</v>
      </c>
      <c r="G7" s="48" t="str">
        <f>drivers_list!G7</f>
        <v>SUBARU IMPREZA WRX STI</v>
      </c>
      <c r="H7" s="37" t="str">
        <f>drivers_list!H7</f>
        <v>2,0T</v>
      </c>
      <c r="I7" s="71" t="str">
        <f>drivers_list!I7</f>
        <v>N4</v>
      </c>
      <c r="J7" s="76">
        <f t="shared" si="0"/>
        <v>0</v>
      </c>
      <c r="K7" s="76">
        <f t="shared" si="1"/>
        <v>51</v>
      </c>
      <c r="L7" s="75">
        <f t="shared" si="2"/>
        <v>4.599999999998545</v>
      </c>
      <c r="M7" s="74">
        <f>SUM('P5-P5A'!AC7,'P4-P4A'!AC7,'P3-P3A'!AC7,'P2-P2A'!AC7,N7)</f>
        <v>3064.5999999999985</v>
      </c>
      <c r="N7" s="80">
        <v>30</v>
      </c>
      <c r="O7" s="80"/>
      <c r="P7" s="4"/>
    </row>
    <row r="8" spans="1:16" ht="10.5" customHeight="1">
      <c r="A8" s="11">
        <f>drivers_list!A10</f>
        <v>110409706</v>
      </c>
      <c r="B8" s="34">
        <f>drivers_list!B10</f>
        <v>54</v>
      </c>
      <c r="C8" s="48" t="str">
        <f>drivers_list!C10</f>
        <v>Камратов Сергій</v>
      </c>
      <c r="D8" s="36" t="str">
        <f>drivers_list!D10</f>
        <v>К1.22.085.11</v>
      </c>
      <c r="E8" s="70" t="str">
        <f>drivers_list!E10</f>
        <v>Добріков Віктор</v>
      </c>
      <c r="F8" s="36" t="str">
        <f>drivers_list!F10</f>
        <v>К1.22.082.11</v>
      </c>
      <c r="G8" s="48" t="str">
        <f>drivers_list!G10</f>
        <v>Mitsubishi Lancer EVO IX</v>
      </c>
      <c r="H8" s="37" t="str">
        <f>drivers_list!H10</f>
        <v>2,0T</v>
      </c>
      <c r="I8" s="71" t="str">
        <f>drivers_list!I10</f>
        <v>N4</v>
      </c>
      <c r="J8" s="76">
        <f t="shared" si="0"/>
        <v>0</v>
      </c>
      <c r="K8" s="76">
        <f t="shared" si="1"/>
        <v>50</v>
      </c>
      <c r="L8" s="75">
        <f t="shared" si="2"/>
        <v>29.900000000001455</v>
      </c>
      <c r="M8" s="74">
        <f>SUM('P5-P5A'!AC10,'P4-P4A'!AC10,'P3-P3A'!AC10,'P2-P2A'!AC10,N8)</f>
        <v>3029.9000000000015</v>
      </c>
      <c r="N8" s="80">
        <v>10</v>
      </c>
      <c r="O8" s="80"/>
      <c r="P8" s="4"/>
    </row>
    <row r="9" spans="1:16" ht="10.5" customHeight="1">
      <c r="A9" s="11">
        <f>drivers_list!A9</f>
        <v>110409705</v>
      </c>
      <c r="B9" s="34">
        <f>drivers_list!B9</f>
        <v>44</v>
      </c>
      <c r="C9" s="48" t="str">
        <f>drivers_list!C9</f>
        <v>Дембик Дмитрий</v>
      </c>
      <c r="D9" s="36" t="str">
        <f>drivers_list!D9</f>
        <v>Д6.22.001.11</v>
      </c>
      <c r="E9" s="70" t="str">
        <f>drivers_list!E9</f>
        <v>Ваганова Юлия</v>
      </c>
      <c r="F9" s="36" t="str">
        <f>drivers_list!F9</f>
        <v>Д6.22.002.11</v>
      </c>
      <c r="G9" s="48" t="str">
        <f>drivers_list!G9</f>
        <v>Mitsubishi EVO IX</v>
      </c>
      <c r="H9" s="37" t="str">
        <f>drivers_list!H9</f>
        <v>2,0T</v>
      </c>
      <c r="I9" s="71" t="str">
        <f>drivers_list!I9</f>
        <v>N4</v>
      </c>
      <c r="J9" s="76">
        <f t="shared" si="0"/>
        <v>0</v>
      </c>
      <c r="K9" s="76">
        <f t="shared" si="1"/>
        <v>50</v>
      </c>
      <c r="L9" s="75">
        <f t="shared" si="2"/>
        <v>10.10000000000582</v>
      </c>
      <c r="M9" s="74">
        <f>SUM('P5-P5A'!AC9,'P4-P4A'!AC9,'P3-P3A'!AC9,'P2-P2A'!AC9,N9)</f>
        <v>3010.100000000006</v>
      </c>
      <c r="N9" s="80">
        <v>40</v>
      </c>
      <c r="O9" s="80"/>
      <c r="P9" s="4"/>
    </row>
    <row r="10" spans="1:16" ht="10.5" customHeight="1">
      <c r="A10" s="11">
        <f>drivers_list!A19</f>
        <v>110409715</v>
      </c>
      <c r="B10" s="34">
        <f>drivers_list!B19</f>
        <v>41</v>
      </c>
      <c r="C10" s="48" t="str">
        <f>drivers_list!C19</f>
        <v>Голуб Олександр</v>
      </c>
      <c r="D10" s="36" t="str">
        <f>drivers_list!D19</f>
        <v>К1.53.016.11</v>
      </c>
      <c r="E10" s="70" t="str">
        <f>drivers_list!E19</f>
        <v>Вишневецкий Вадим</v>
      </c>
      <c r="F10" s="36" t="str">
        <f>drivers_list!F19</f>
        <v>К1.53.017.11</v>
      </c>
      <c r="G10" s="48" t="str">
        <f>drivers_list!G19</f>
        <v>ВАЗ  2111</v>
      </c>
      <c r="H10" s="37">
        <f>drivers_list!H19</f>
        <v>1.6</v>
      </c>
      <c r="I10" s="71" t="str">
        <f>drivers_list!I19</f>
        <v>N2</v>
      </c>
      <c r="J10" s="76">
        <f t="shared" si="0"/>
        <v>0</v>
      </c>
      <c r="K10" s="76">
        <f t="shared" si="1"/>
        <v>49</v>
      </c>
      <c r="L10" s="75">
        <f t="shared" si="2"/>
        <v>9.5</v>
      </c>
      <c r="M10" s="74">
        <f>SUM('P5-P5A'!AC19,'P4-P4A'!AC19,'P3-P3A'!AC19,'P2-P2A'!AC19,N10)</f>
        <v>2949.5</v>
      </c>
      <c r="N10" s="80">
        <v>40</v>
      </c>
      <c r="O10" s="80"/>
      <c r="P10" s="4"/>
    </row>
    <row r="11" spans="1:16" ht="10.5" customHeight="1">
      <c r="A11" s="11">
        <f>drivers_list!A13</f>
        <v>110409709</v>
      </c>
      <c r="B11" s="34">
        <f>drivers_list!B13</f>
        <v>43</v>
      </c>
      <c r="C11" s="48" t="str">
        <f>drivers_list!C13</f>
        <v>Паливода Геннадій</v>
      </c>
      <c r="D11" s="36" t="str">
        <f>drivers_list!D13</f>
        <v>К1.29.073.11</v>
      </c>
      <c r="E11" s="70" t="str">
        <f>drivers_list!E13</f>
        <v>Корнієнко Віталій</v>
      </c>
      <c r="F11" s="36" t="str">
        <f>drivers_list!F13</f>
        <v>К1.29.074.11</v>
      </c>
      <c r="G11" s="48" t="str">
        <f>drivers_list!G13</f>
        <v>Peugeot 306</v>
      </c>
      <c r="H11" s="37">
        <f>drivers_list!H13</f>
        <v>2</v>
      </c>
      <c r="I11" s="71" t="str">
        <f>drivers_list!I13</f>
        <v>N3</v>
      </c>
      <c r="J11" s="76">
        <f t="shared" si="0"/>
        <v>0</v>
      </c>
      <c r="K11" s="76">
        <f t="shared" si="1"/>
        <v>49</v>
      </c>
      <c r="L11" s="75">
        <f t="shared" si="2"/>
        <v>4</v>
      </c>
      <c r="M11" s="74">
        <f>SUM('P5-P5A'!AC13,'P4-P4A'!AC13,'P3-P3A'!AC13,'P2-P2A'!AC13,N11)</f>
        <v>2944</v>
      </c>
      <c r="N11" s="80">
        <v>10</v>
      </c>
      <c r="O11" s="80"/>
      <c r="P11" s="4"/>
    </row>
    <row r="12" spans="1:16" ht="10.5" customHeight="1">
      <c r="A12" s="11">
        <f>drivers_list!A11</f>
        <v>110409707</v>
      </c>
      <c r="B12" s="34">
        <f>drivers_list!B11</f>
        <v>39</v>
      </c>
      <c r="C12" s="48" t="str">
        <f>drivers_list!C11</f>
        <v>Гальвес Олександр</v>
      </c>
      <c r="D12" s="36" t="str">
        <f>drivers_list!D11</f>
        <v>K1.53.009.11</v>
      </c>
      <c r="E12" s="70" t="str">
        <f>drivers_list!E11</f>
        <v>Жилин Артем</v>
      </c>
      <c r="F12" s="36" t="str">
        <f>drivers_list!F11</f>
        <v>Д1.04.091.11</v>
      </c>
      <c r="G12" s="48" t="str">
        <f>drivers_list!G11</f>
        <v>Opel</v>
      </c>
      <c r="H12" s="37">
        <f>drivers_list!H11</f>
        <v>2</v>
      </c>
      <c r="I12" s="71" t="str">
        <f>drivers_list!I11</f>
        <v>N3</v>
      </c>
      <c r="J12" s="76">
        <f t="shared" si="0"/>
        <v>0</v>
      </c>
      <c r="K12" s="76">
        <f t="shared" si="1"/>
        <v>48</v>
      </c>
      <c r="L12" s="75">
        <f t="shared" si="2"/>
        <v>46.700000000004366</v>
      </c>
      <c r="M12" s="74">
        <f>SUM('P5-P5A'!AC11,'P4-P4A'!AC11,'P3-P3A'!AC11,'P2-P2A'!AC11,N12)</f>
        <v>2926.7000000000044</v>
      </c>
      <c r="N12" s="80">
        <v>19</v>
      </c>
      <c r="O12" s="80"/>
      <c r="P12" s="4"/>
    </row>
    <row r="13" spans="1:16" ht="10.5" customHeight="1">
      <c r="A13" s="11">
        <f>drivers_list!A15</f>
        <v>110409711</v>
      </c>
      <c r="B13" s="34">
        <f>drivers_list!B15</f>
        <v>47</v>
      </c>
      <c r="C13" s="48" t="str">
        <f>drivers_list!C15</f>
        <v>Ивко Анатолий</v>
      </c>
      <c r="D13" s="36" t="str">
        <f>drivers_list!D15</f>
        <v>Д1.53.061.11</v>
      </c>
      <c r="E13" s="70" t="str">
        <f>drivers_list!E15</f>
        <v>Игорь Мышко</v>
      </c>
      <c r="F13" s="36" t="str">
        <f>drivers_list!F15</f>
        <v>К1.29.072.11</v>
      </c>
      <c r="G13" s="48" t="str">
        <f>drivers_list!G15</f>
        <v>ВАЗ-2108</v>
      </c>
      <c r="H13" s="37">
        <f>drivers_list!H15</f>
        <v>1.6</v>
      </c>
      <c r="I13" s="71" t="str">
        <f>drivers_list!I15</f>
        <v>N2</v>
      </c>
      <c r="J13" s="76">
        <f t="shared" si="0"/>
        <v>0</v>
      </c>
      <c r="K13" s="76">
        <f t="shared" si="1"/>
        <v>48</v>
      </c>
      <c r="L13" s="75">
        <f t="shared" si="2"/>
        <v>15.700000000004366</v>
      </c>
      <c r="M13" s="74">
        <f>SUM('P5-P5A'!AC15,'P4-P4A'!AC15,'P3-P3A'!AC15,'P2-P2A'!AC15,N13)</f>
        <v>2895.7000000000044</v>
      </c>
      <c r="N13" s="80">
        <v>5</v>
      </c>
      <c r="O13" s="80"/>
      <c r="P13" s="4"/>
    </row>
    <row r="14" spans="1:16" ht="10.5" customHeight="1">
      <c r="A14" s="11">
        <f>drivers_list!A12</f>
        <v>110409708</v>
      </c>
      <c r="B14" s="34">
        <f>drivers_list!B12</f>
        <v>40</v>
      </c>
      <c r="C14" s="48" t="str">
        <f>drivers_list!C12</f>
        <v>Івахно Юрій</v>
      </c>
      <c r="D14" s="36" t="str">
        <f>drivers_list!D12</f>
        <v>К1.22.016.11</v>
      </c>
      <c r="E14" s="70" t="str">
        <f>drivers_list!E12</f>
        <v>Хиля Євгеній</v>
      </c>
      <c r="F14" s="36" t="str">
        <f>drivers_list!F12</f>
        <v>К1.22.060.11</v>
      </c>
      <c r="G14" s="48" t="str">
        <f>drivers_list!G12</f>
        <v>VW Pointer</v>
      </c>
      <c r="H14" s="37">
        <f>drivers_list!H12</f>
        <v>1.8</v>
      </c>
      <c r="I14" s="71" t="str">
        <f>drivers_list!I12</f>
        <v>N3</v>
      </c>
      <c r="J14" s="76">
        <f t="shared" si="0"/>
        <v>0</v>
      </c>
      <c r="K14" s="76">
        <f t="shared" si="1"/>
        <v>47</v>
      </c>
      <c r="L14" s="75">
        <f t="shared" si="2"/>
        <v>33.39999999999418</v>
      </c>
      <c r="M14" s="74">
        <f>SUM('P5-P5A'!AC12,'P4-P4A'!AC12,'P3-P3A'!AC12,'P2-P2A'!AC12,N14)</f>
        <v>2853.399999999994</v>
      </c>
      <c r="N14" s="80">
        <v>5</v>
      </c>
      <c r="O14" s="80"/>
      <c r="P14" s="4"/>
    </row>
    <row r="15" spans="1:16" ht="10.5" customHeight="1">
      <c r="A15" s="11">
        <f>drivers_list!A14</f>
        <v>110409710</v>
      </c>
      <c r="B15" s="34">
        <f>drivers_list!B14</f>
        <v>50</v>
      </c>
      <c r="C15" s="48" t="str">
        <f>drivers_list!C14</f>
        <v>Колодинський Сергій </v>
      </c>
      <c r="D15" s="36" t="str">
        <f>drivers_list!D14</f>
        <v>К1.29.067.11</v>
      </c>
      <c r="E15" s="70" t="str">
        <f>drivers_list!E14</f>
        <v>Доможирський Павло</v>
      </c>
      <c r="F15" s="36" t="str">
        <f>drivers_list!F14</f>
        <v>К1.29.068.11</v>
      </c>
      <c r="G15" s="48" t="str">
        <f>drivers_list!G14</f>
        <v>ВАЗ 2108</v>
      </c>
      <c r="H15" s="37">
        <f>drivers_list!H14</f>
        <v>2</v>
      </c>
      <c r="I15" s="71" t="str">
        <f>drivers_list!I14</f>
        <v>N3</v>
      </c>
      <c r="J15" s="76">
        <f t="shared" si="0"/>
        <v>0</v>
      </c>
      <c r="K15" s="76">
        <f t="shared" si="1"/>
        <v>46</v>
      </c>
      <c r="L15" s="75">
        <f t="shared" si="2"/>
        <v>55.5</v>
      </c>
      <c r="M15" s="74">
        <f>SUM('P5-P5A'!AC14,'P4-P4A'!AC14,'P3-P3A'!AC14,'P2-P2A'!AC14,N15)</f>
        <v>2815.5</v>
      </c>
      <c r="N15" s="80">
        <v>5</v>
      </c>
      <c r="O15" s="80"/>
      <c r="P15" s="4"/>
    </row>
    <row r="16" spans="1:16" ht="10.5" customHeight="1">
      <c r="A16" s="11">
        <f>drivers_list!A25</f>
        <v>110409721</v>
      </c>
      <c r="B16" s="34">
        <f>drivers_list!B25</f>
        <v>53</v>
      </c>
      <c r="C16" s="48" t="str">
        <f>drivers_list!C25</f>
        <v>Приймак Михайло</v>
      </c>
      <c r="D16" s="36" t="str">
        <f>drivers_list!D25</f>
        <v>К1.22.008.11</v>
      </c>
      <c r="E16" s="70" t="str">
        <f>drivers_list!E25</f>
        <v>Козлов Геннадій</v>
      </c>
      <c r="F16" s="36" t="str">
        <f>drivers_list!F25</f>
        <v>К1.22.017.11</v>
      </c>
      <c r="G16" s="48" t="str">
        <f>drivers_list!G25</f>
        <v>Skoda Fabia</v>
      </c>
      <c r="H16" s="37">
        <f>drivers_list!H25</f>
        <v>1.4</v>
      </c>
      <c r="I16" s="71" t="str">
        <f>drivers_list!I25</f>
        <v>N1</v>
      </c>
      <c r="J16" s="76">
        <f t="shared" si="0"/>
        <v>0</v>
      </c>
      <c r="K16" s="76">
        <f t="shared" si="1"/>
        <v>46</v>
      </c>
      <c r="L16" s="75">
        <f t="shared" si="2"/>
        <v>49.5</v>
      </c>
      <c r="M16" s="74">
        <f>SUM('P5-P5A'!AC25,'P4-P4A'!AC25,'P3-P3A'!AC25,'P2-P2A'!AC25,N16)</f>
        <v>2809.5</v>
      </c>
      <c r="N16" s="80">
        <v>15</v>
      </c>
      <c r="O16" s="80"/>
      <c r="P16" s="4"/>
    </row>
    <row r="17" spans="1:16" ht="10.5" customHeight="1">
      <c r="A17" s="11">
        <f>drivers_list!A17</f>
        <v>110409713</v>
      </c>
      <c r="B17" s="34">
        <f>drivers_list!B17</f>
        <v>55</v>
      </c>
      <c r="C17" s="48" t="str">
        <f>drivers_list!C17</f>
        <v>Шурыгин Владимир </v>
      </c>
      <c r="D17" s="36" t="str">
        <f>drivers_list!D17</f>
        <v>К1.29.063.11</v>
      </c>
      <c r="E17" s="70" t="str">
        <f>drivers_list!E17</f>
        <v>Шурыгина Анна </v>
      </c>
      <c r="F17" s="36" t="str">
        <f>drivers_list!F17</f>
        <v>К1.29.019.11</v>
      </c>
      <c r="G17" s="48" t="str">
        <f>drivers_list!G17</f>
        <v>Деу Ланос</v>
      </c>
      <c r="H17" s="37">
        <f>drivers_list!H17</f>
        <v>1.5</v>
      </c>
      <c r="I17" s="71" t="str">
        <f>drivers_list!I17</f>
        <v>N2</v>
      </c>
      <c r="J17" s="76">
        <f t="shared" si="0"/>
        <v>0</v>
      </c>
      <c r="K17" s="76">
        <f t="shared" si="1"/>
        <v>46</v>
      </c>
      <c r="L17" s="75">
        <f t="shared" si="2"/>
        <v>22.499999999992724</v>
      </c>
      <c r="M17" s="74">
        <f>SUM('P5-P5A'!AC17,'P4-P4A'!AC17,'P3-P3A'!AC17,'P2-P2A'!AC17,N17)</f>
        <v>2782.4999999999927</v>
      </c>
      <c r="N17" s="80">
        <v>10</v>
      </c>
      <c r="O17" s="80"/>
      <c r="P17" s="4"/>
    </row>
    <row r="18" spans="1:16" ht="10.5" customHeight="1">
      <c r="A18" s="11">
        <f>drivers_list!A22</f>
        <v>110409718</v>
      </c>
      <c r="B18" s="34">
        <f>drivers_list!B22</f>
        <v>37</v>
      </c>
      <c r="C18" s="48" t="str">
        <f>drivers_list!C22</f>
        <v>Труш Михайло</v>
      </c>
      <c r="D18" s="36" t="str">
        <f>drivers_list!D22</f>
        <v>К1.22.034.11</v>
      </c>
      <c r="E18" s="70" t="str">
        <f>drivers_list!E22</f>
        <v>Гресько Юрій</v>
      </c>
      <c r="F18" s="36" t="str">
        <f>drivers_list!F22</f>
        <v>К1.22.064.11</v>
      </c>
      <c r="G18" s="48" t="str">
        <f>drivers_list!G22</f>
        <v>Honda Civic</v>
      </c>
      <c r="H18" s="37">
        <f>drivers_list!H22</f>
        <v>1.4</v>
      </c>
      <c r="I18" s="71" t="str">
        <f>drivers_list!I22</f>
        <v>N1</v>
      </c>
      <c r="J18" s="76">
        <f t="shared" si="0"/>
        <v>0</v>
      </c>
      <c r="K18" s="76">
        <f t="shared" si="1"/>
        <v>46</v>
      </c>
      <c r="L18" s="75">
        <f t="shared" si="2"/>
        <v>3</v>
      </c>
      <c r="M18" s="74">
        <f>SUM('P5-P5A'!AC22,'P4-P4A'!AC22,'P3-P3A'!AC22,'P2-P2A'!AC22,N18)</f>
        <v>2763</v>
      </c>
      <c r="N18" s="80">
        <v>40</v>
      </c>
      <c r="O18" s="80"/>
      <c r="P18" s="4"/>
    </row>
    <row r="19" spans="1:16" ht="10.5" customHeight="1">
      <c r="A19" s="11">
        <f>drivers_list!A6</f>
        <v>110409702</v>
      </c>
      <c r="B19" s="34">
        <f>drivers_list!B6</f>
        <v>48</v>
      </c>
      <c r="C19" s="48" t="str">
        <f>drivers_list!C6</f>
        <v>Руденко Олександр </v>
      </c>
      <c r="D19" s="36" t="str">
        <f>drivers_list!D6</f>
        <v>К1.29.071.11</v>
      </c>
      <c r="E19" s="70" t="str">
        <f>drivers_list!E6</f>
        <v>Теплов Олег</v>
      </c>
      <c r="F19" s="36" t="str">
        <f>drivers_list!F6</f>
        <v>К1.29.050.11</v>
      </c>
      <c r="G19" s="48" t="str">
        <f>drivers_list!G6</f>
        <v>Mitsubishi Evo VIII</v>
      </c>
      <c r="H19" s="37" t="str">
        <f>drivers_list!H6</f>
        <v>2,0Т</v>
      </c>
      <c r="I19" s="71" t="str">
        <f>drivers_list!I6</f>
        <v>N4</v>
      </c>
      <c r="J19" s="76">
        <f t="shared" si="0"/>
        <v>0</v>
      </c>
      <c r="K19" s="76">
        <f t="shared" si="1"/>
        <v>45</v>
      </c>
      <c r="L19" s="75">
        <f t="shared" si="2"/>
        <v>34.69999999999709</v>
      </c>
      <c r="M19" s="74">
        <f>SUM('P5-P5A'!AC6,'P4-P4A'!AC6,'P3-P3A'!AC6,'P2-P2A'!AC6,N19)</f>
        <v>2734.699999999997</v>
      </c>
      <c r="N19" s="80">
        <v>5</v>
      </c>
      <c r="O19" s="80"/>
      <c r="P19" s="4"/>
    </row>
    <row r="20" spans="1:16" ht="10.5" customHeight="1">
      <c r="A20" s="11">
        <f>drivers_list!A20</f>
        <v>110409716</v>
      </c>
      <c r="B20" s="34">
        <f>drivers_list!B20</f>
        <v>56</v>
      </c>
      <c r="C20" s="48" t="str">
        <f>drivers_list!C20</f>
        <v>Вовкотруб Олександр </v>
      </c>
      <c r="D20" s="36" t="str">
        <f>drivers_list!D20</f>
        <v>К1.22.030.11</v>
      </c>
      <c r="E20" s="70" t="str">
        <f>drivers_list!E20</f>
        <v>Педос Віталій </v>
      </c>
      <c r="F20" s="36" t="str">
        <f>drivers_list!F20</f>
        <v>К1.22.031.11</v>
      </c>
      <c r="G20" s="48" t="str">
        <f>drivers_list!G20</f>
        <v>Деу Ланос</v>
      </c>
      <c r="H20" s="37">
        <f>drivers_list!H20</f>
        <v>1.5</v>
      </c>
      <c r="I20" s="71" t="str">
        <f>drivers_list!I20</f>
        <v>N2</v>
      </c>
      <c r="J20" s="76">
        <f t="shared" si="0"/>
        <v>0</v>
      </c>
      <c r="K20" s="76">
        <f t="shared" si="1"/>
        <v>42</v>
      </c>
      <c r="L20" s="75">
        <f t="shared" si="2"/>
        <v>26</v>
      </c>
      <c r="M20" s="74">
        <f>SUM('P5-P5A'!AC20,'P4-P4A'!AC20,'P3-P3A'!AC20,'P2-P2A'!AC20,N20)</f>
        <v>2546</v>
      </c>
      <c r="N20" s="80">
        <v>15</v>
      </c>
      <c r="O20" s="80"/>
      <c r="P20" s="4"/>
    </row>
    <row r="21" spans="1:16" ht="10.5" customHeight="1">
      <c r="A21" s="11">
        <f>drivers_list!A8</f>
        <v>110409704</v>
      </c>
      <c r="B21" s="34">
        <f>drivers_list!B8</f>
        <v>36</v>
      </c>
      <c r="C21" s="48" t="str">
        <f>drivers_list!C8</f>
        <v>КАТ</v>
      </c>
      <c r="D21" s="36" t="str">
        <f>drivers_list!D8</f>
        <v>К1.29.077.11</v>
      </c>
      <c r="E21" s="70" t="str">
        <f>drivers_list!E8</f>
        <v>Бондар Максим</v>
      </c>
      <c r="F21" s="36" t="str">
        <f>drivers_list!F8</f>
        <v>КЮ.22.001.11</v>
      </c>
      <c r="G21" s="48" t="str">
        <f>drivers_list!G8</f>
        <v>Subaru Impreza</v>
      </c>
      <c r="H21" s="37" t="str">
        <f>drivers_list!H8</f>
        <v>2,0T</v>
      </c>
      <c r="I21" s="71" t="str">
        <f>drivers_list!I8</f>
        <v>N4</v>
      </c>
      <c r="J21" s="76">
        <f t="shared" si="0"/>
        <v>0</v>
      </c>
      <c r="K21" s="76">
        <f t="shared" si="1"/>
        <v>36</v>
      </c>
      <c r="L21" s="75">
        <f t="shared" si="2"/>
        <v>39</v>
      </c>
      <c r="M21" s="74">
        <f>SUM('P5-P5A'!AC8,'P4-P4A'!AC8,'P3-P3A'!AC8,'P2-P2A'!AC8,N21)</f>
        <v>2199</v>
      </c>
      <c r="N21" s="80">
        <v>23</v>
      </c>
      <c r="O21" s="80"/>
      <c r="P21" s="4"/>
    </row>
    <row r="22" spans="1:16" ht="10.5" customHeight="1">
      <c r="A22" s="11">
        <f>drivers_list!A5</f>
        <v>110409701</v>
      </c>
      <c r="B22" s="34">
        <f>drivers_list!B5</f>
        <v>42</v>
      </c>
      <c r="C22" s="48" t="str">
        <f>drivers_list!C5</f>
        <v>Олесов Егор</v>
      </c>
      <c r="D22" s="36" t="str">
        <f>drivers_list!D5</f>
        <v>К1.22.053.11</v>
      </c>
      <c r="E22" s="70" t="str">
        <f>drivers_list!E5</f>
        <v>Опанасюк Олександр</v>
      </c>
      <c r="F22" s="36" t="str">
        <f>drivers_list!F5</f>
        <v>К1.29.075.11</v>
      </c>
      <c r="G22" s="48" t="str">
        <f>drivers_list!G5</f>
        <v>Evo X, 2.0T</v>
      </c>
      <c r="H22" s="37" t="str">
        <f>drivers_list!H5</f>
        <v>2,0Т</v>
      </c>
      <c r="I22" s="71" t="str">
        <f>drivers_list!I5</f>
        <v>N4</v>
      </c>
      <c r="J22" s="76">
        <f t="shared" si="0"/>
        <v>-1</v>
      </c>
      <c r="K22" s="76">
        <f t="shared" si="1"/>
        <v>19</v>
      </c>
      <c r="L22" s="75">
        <f t="shared" si="2"/>
        <v>36.099999999998545</v>
      </c>
      <c r="M22" s="74">
        <f>SUM('P5-P5A'!AC5,'P4-P4A'!AC5,'P3-P3A'!AC5,'P2-P2A'!AC5,N22)</f>
        <v>-2423.9000000000015</v>
      </c>
      <c r="N22" s="80">
        <v>0</v>
      </c>
      <c r="O22" s="80"/>
      <c r="P22" s="4"/>
    </row>
    <row r="23" spans="1:16" ht="10.5" customHeight="1">
      <c r="A23" s="11">
        <f>drivers_list!A16</f>
        <v>110409712</v>
      </c>
      <c r="B23" s="34">
        <f>drivers_list!B16</f>
        <v>51</v>
      </c>
      <c r="C23" s="48" t="str">
        <f>drivers_list!C16</f>
        <v>Кулинич Ігор</v>
      </c>
      <c r="D23" s="36" t="str">
        <f>drivers_list!D16</f>
        <v>К1.22.066.11</v>
      </c>
      <c r="E23" s="70" t="str">
        <f>drivers_list!E16</f>
        <v>Гресько Юрій</v>
      </c>
      <c r="F23" s="36" t="str">
        <f>drivers_list!F16</f>
        <v>К1.22.064.11</v>
      </c>
      <c r="G23" s="48" t="str">
        <f>drivers_list!G16</f>
        <v>ВАЗ 2108</v>
      </c>
      <c r="H23" s="37">
        <f>drivers_list!H16</f>
        <v>1.5</v>
      </c>
      <c r="I23" s="71" t="str">
        <f>drivers_list!I16</f>
        <v>N2</v>
      </c>
      <c r="J23" s="76">
        <f t="shared" si="0"/>
        <v>-3</v>
      </c>
      <c r="K23" s="76">
        <f t="shared" si="1"/>
        <v>23</v>
      </c>
      <c r="L23" s="75">
        <f t="shared" si="2"/>
        <v>22.30000000000291</v>
      </c>
      <c r="M23" s="74">
        <f>SUM('P5-P5A'!AC16,'P4-P4A'!AC16,'P3-P3A'!AC16,'P2-P2A'!AC16,N23)</f>
        <v>-9397.699999999997</v>
      </c>
      <c r="N23" s="80">
        <v>0</v>
      </c>
      <c r="O23" s="80"/>
      <c r="P23" s="4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7.421875" style="0" customWidth="1"/>
    <col min="4" max="4" width="25.7109375" style="0" customWidth="1"/>
    <col min="5" max="5" width="6.00390625" style="0" customWidth="1"/>
    <col min="6" max="6" width="3.140625" style="0" customWidth="1"/>
    <col min="7" max="7" width="3.57421875" style="0" customWidth="1"/>
    <col min="8" max="8" width="5.28125" style="0" customWidth="1"/>
    <col min="9" max="10" width="6.00390625" style="0" customWidth="1"/>
  </cols>
  <sheetData>
    <row r="1" spans="1:10" ht="15">
      <c r="A1" s="81" t="s">
        <v>161</v>
      </c>
      <c r="B1" s="81" t="s">
        <v>162</v>
      </c>
      <c r="C1" s="81" t="s">
        <v>169</v>
      </c>
      <c r="D1" s="81" t="s">
        <v>163</v>
      </c>
      <c r="E1" s="81" t="s">
        <v>164</v>
      </c>
      <c r="F1" s="81" t="s">
        <v>165</v>
      </c>
      <c r="G1" s="81" t="s">
        <v>166</v>
      </c>
      <c r="H1" s="81" t="s">
        <v>167</v>
      </c>
      <c r="I1" s="81" t="s">
        <v>168</v>
      </c>
      <c r="J1" s="81" t="s">
        <v>164</v>
      </c>
    </row>
    <row r="2" spans="1:10" ht="15">
      <c r="A2" s="78">
        <f>results!B3</f>
        <v>35</v>
      </c>
      <c r="B2" s="78" t="str">
        <f>results!C3</f>
        <v>Притика Артем</v>
      </c>
      <c r="C2" s="78" t="str">
        <f>results!E3</f>
        <v>Шевченко Ірина</v>
      </c>
      <c r="D2" s="78" t="str">
        <f>results!G3</f>
        <v>ВАЗ-2108</v>
      </c>
      <c r="E2" s="83" t="str">
        <f>results!I3</f>
        <v>N1</v>
      </c>
      <c r="F2" s="79">
        <f>results!J3</f>
        <v>1</v>
      </c>
      <c r="G2" s="79">
        <f>results!K3</f>
        <v>7</v>
      </c>
      <c r="H2" s="82">
        <f>results!L3</f>
        <v>5.5</v>
      </c>
      <c r="I2" s="81">
        <v>19</v>
      </c>
      <c r="J2" s="81">
        <v>4</v>
      </c>
    </row>
    <row r="3" spans="1:10" ht="15">
      <c r="A3" s="78">
        <f>results!B4</f>
        <v>34</v>
      </c>
      <c r="B3" s="78" t="str">
        <f>results!C4</f>
        <v>Яроменко Андрій </v>
      </c>
      <c r="C3" s="78" t="str">
        <f>results!E4</f>
        <v>Маслечко Богдан </v>
      </c>
      <c r="D3" s="78" t="str">
        <f>results!G4</f>
        <v>ВАЗ 2111</v>
      </c>
      <c r="E3" s="83" t="str">
        <f>results!I4</f>
        <v>N2</v>
      </c>
      <c r="F3" s="79">
        <f>results!J4</f>
        <v>0</v>
      </c>
      <c r="G3" s="79">
        <f>results!K4</f>
        <v>57</v>
      </c>
      <c r="H3" s="82">
        <f>results!L4</f>
        <v>31.200000000004366</v>
      </c>
      <c r="I3" s="81">
        <v>18</v>
      </c>
      <c r="J3" s="81">
        <v>6</v>
      </c>
    </row>
    <row r="4" spans="1:10" ht="15">
      <c r="A4" s="78">
        <f>results!B5</f>
        <v>49</v>
      </c>
      <c r="B4" s="78" t="str">
        <f>results!C5</f>
        <v>Оксюта Роман </v>
      </c>
      <c r="C4" s="78" t="str">
        <f>results!E5</f>
        <v>Волчок Євгеній </v>
      </c>
      <c r="D4" s="78" t="str">
        <f>results!G5</f>
        <v>Деу Ланос</v>
      </c>
      <c r="E4" s="83" t="str">
        <f>results!I5</f>
        <v>N2</v>
      </c>
      <c r="F4" s="79">
        <f>results!J5</f>
        <v>0</v>
      </c>
      <c r="G4" s="79">
        <f>results!K5</f>
        <v>56</v>
      </c>
      <c r="H4" s="82">
        <f>results!L5</f>
        <v>20.599999999998545</v>
      </c>
      <c r="I4" s="81">
        <v>17</v>
      </c>
      <c r="J4" s="81">
        <v>5</v>
      </c>
    </row>
    <row r="5" spans="1:10" ht="15">
      <c r="A5" s="78">
        <f>results!B6</f>
        <v>52</v>
      </c>
      <c r="B5" s="78" t="str">
        <f>results!C6</f>
        <v>Козаківський Євген</v>
      </c>
      <c r="C5" s="78" t="str">
        <f>results!E6</f>
        <v>Макаров Артем</v>
      </c>
      <c r="D5" s="78" t="str">
        <f>results!G6</f>
        <v>Ретролюшин 1102</v>
      </c>
      <c r="E5" s="83" t="str">
        <f>results!I6</f>
        <v>N1</v>
      </c>
      <c r="F5" s="79">
        <f>results!J6</f>
        <v>0</v>
      </c>
      <c r="G5" s="79">
        <f>results!K6</f>
        <v>53</v>
      </c>
      <c r="H5" s="82">
        <f>results!L6</f>
        <v>7.400000000001455</v>
      </c>
      <c r="I5" s="81">
        <v>16</v>
      </c>
      <c r="J5" s="81">
        <v>3</v>
      </c>
    </row>
    <row r="6" spans="1:10" ht="15">
      <c r="A6" s="78">
        <f>results!B7</f>
        <v>38</v>
      </c>
      <c r="B6" s="78" t="str">
        <f>results!C7</f>
        <v>Кукарека Олег </v>
      </c>
      <c r="C6" s="78" t="str">
        <f>results!E7</f>
        <v>Бондаренко Ірина</v>
      </c>
      <c r="D6" s="78" t="str">
        <f>results!G7</f>
        <v>SUBARU IMPREZA WRX STI</v>
      </c>
      <c r="E6" s="83" t="str">
        <f>results!I7</f>
        <v>N4</v>
      </c>
      <c r="F6" s="79">
        <f>results!J7</f>
        <v>0</v>
      </c>
      <c r="G6" s="79">
        <f>results!K7</f>
        <v>51</v>
      </c>
      <c r="H6" s="82">
        <f>results!L7</f>
        <v>4.599999999998545</v>
      </c>
      <c r="I6" s="81">
        <v>15</v>
      </c>
      <c r="J6" s="81">
        <v>5</v>
      </c>
    </row>
    <row r="7" spans="1:10" ht="15">
      <c r="A7" s="78">
        <f>results!B8</f>
        <v>54</v>
      </c>
      <c r="B7" s="78" t="str">
        <f>results!C8</f>
        <v>Камратов Сергій</v>
      </c>
      <c r="C7" s="78" t="str">
        <f>results!E8</f>
        <v>Добріков Віктор</v>
      </c>
      <c r="D7" s="78" t="str">
        <f>results!G8</f>
        <v>Mitsubishi Lancer EVO IX</v>
      </c>
      <c r="E7" s="83" t="str">
        <f>results!I8</f>
        <v>N4</v>
      </c>
      <c r="F7" s="79">
        <f>results!J8</f>
        <v>0</v>
      </c>
      <c r="G7" s="79">
        <f>results!K8</f>
        <v>50</v>
      </c>
      <c r="H7" s="82">
        <f>results!L8</f>
        <v>29.900000000001455</v>
      </c>
      <c r="I7" s="81">
        <v>14</v>
      </c>
      <c r="J7" s="81">
        <v>4</v>
      </c>
    </row>
    <row r="8" spans="1:10" ht="15">
      <c r="A8" s="78">
        <f>results!B9</f>
        <v>44</v>
      </c>
      <c r="B8" s="78" t="str">
        <f>results!C9</f>
        <v>Дембик Дмитрий</v>
      </c>
      <c r="C8" s="78" t="str">
        <f>results!E9</f>
        <v>Ваганова Юлия</v>
      </c>
      <c r="D8" s="78" t="str">
        <f>results!G9</f>
        <v>Mitsubishi EVO IX</v>
      </c>
      <c r="E8" s="83" t="str">
        <f>results!I9</f>
        <v>N4</v>
      </c>
      <c r="F8" s="79">
        <f>results!J9</f>
        <v>0</v>
      </c>
      <c r="G8" s="79">
        <f>results!K9</f>
        <v>50</v>
      </c>
      <c r="H8" s="82">
        <f>results!L9</f>
        <v>10.10000000000582</v>
      </c>
      <c r="I8" s="81">
        <v>13</v>
      </c>
      <c r="J8" s="81">
        <v>3</v>
      </c>
    </row>
    <row r="9" spans="1:10" ht="15">
      <c r="A9" s="78">
        <f>results!B10</f>
        <v>41</v>
      </c>
      <c r="B9" s="78" t="str">
        <f>results!C10</f>
        <v>Голуб Олександр</v>
      </c>
      <c r="C9" s="78" t="str">
        <f>results!E10</f>
        <v>Вишневецкий Вадим</v>
      </c>
      <c r="D9" s="78" t="str">
        <f>results!G10</f>
        <v>ВАЗ  2111</v>
      </c>
      <c r="E9" s="83" t="str">
        <f>results!I10</f>
        <v>N2</v>
      </c>
      <c r="F9" s="79">
        <f>results!J10</f>
        <v>0</v>
      </c>
      <c r="G9" s="79">
        <f>results!K10</f>
        <v>49</v>
      </c>
      <c r="H9" s="82">
        <f>results!L10</f>
        <v>9.5</v>
      </c>
      <c r="I9" s="81">
        <v>12</v>
      </c>
      <c r="J9" s="81">
        <v>4</v>
      </c>
    </row>
    <row r="10" spans="1:10" ht="15">
      <c r="A10" s="78">
        <f>results!B11</f>
        <v>43</v>
      </c>
      <c r="B10" s="78" t="str">
        <f>results!C11</f>
        <v>Паливода Геннадій</v>
      </c>
      <c r="C10" s="78" t="str">
        <f>results!E11</f>
        <v>Корнієнко Віталій</v>
      </c>
      <c r="D10" s="78" t="str">
        <f>results!G11</f>
        <v>Peugeot 306</v>
      </c>
      <c r="E10" s="83" t="str">
        <f>results!I11</f>
        <v>N3</v>
      </c>
      <c r="F10" s="79">
        <f>results!J11</f>
        <v>0</v>
      </c>
      <c r="G10" s="79">
        <f>results!K11</f>
        <v>49</v>
      </c>
      <c r="H10" s="82">
        <f>results!L11</f>
        <v>4</v>
      </c>
      <c r="I10" s="81">
        <v>11</v>
      </c>
      <c r="J10" s="81">
        <v>4</v>
      </c>
    </row>
    <row r="11" spans="1:10" ht="15">
      <c r="A11" s="78">
        <f>results!B12</f>
        <v>39</v>
      </c>
      <c r="B11" s="78" t="str">
        <f>results!C12</f>
        <v>Гальвес Олександр</v>
      </c>
      <c r="C11" s="78" t="str">
        <f>results!E12</f>
        <v>Жилин Артем</v>
      </c>
      <c r="D11" s="78" t="str">
        <f>results!G12</f>
        <v>Opel</v>
      </c>
      <c r="E11" s="83" t="str">
        <f>results!I12</f>
        <v>N3</v>
      </c>
      <c r="F11" s="79">
        <f>results!J12</f>
        <v>0</v>
      </c>
      <c r="G11" s="79">
        <f>results!K12</f>
        <v>48</v>
      </c>
      <c r="H11" s="82">
        <f>results!L12</f>
        <v>46.700000000004366</v>
      </c>
      <c r="I11" s="81">
        <v>10</v>
      </c>
      <c r="J11" s="81">
        <v>3</v>
      </c>
    </row>
    <row r="12" spans="1:10" ht="15">
      <c r="A12" s="78">
        <f>results!B13</f>
        <v>47</v>
      </c>
      <c r="B12" s="78" t="str">
        <f>results!C13</f>
        <v>Ивко Анатолий</v>
      </c>
      <c r="C12" s="78" t="str">
        <f>results!E13</f>
        <v>Игорь Мышко</v>
      </c>
      <c r="D12" s="78" t="str">
        <f>results!G13</f>
        <v>ВАЗ-2108</v>
      </c>
      <c r="E12" s="83" t="str">
        <f>results!I13</f>
        <v>N2</v>
      </c>
      <c r="F12" s="79">
        <f>results!J13</f>
        <v>0</v>
      </c>
      <c r="G12" s="79">
        <f>results!K13</f>
        <v>48</v>
      </c>
      <c r="H12" s="82">
        <f>results!L13</f>
        <v>15.700000000004366</v>
      </c>
      <c r="I12" s="81">
        <v>9</v>
      </c>
      <c r="J12" s="81">
        <v>3</v>
      </c>
    </row>
    <row r="13" spans="1:10" ht="15">
      <c r="A13" s="78">
        <f>results!B14</f>
        <v>40</v>
      </c>
      <c r="B13" s="78" t="str">
        <f>results!C14</f>
        <v>Івахно Юрій</v>
      </c>
      <c r="C13" s="78" t="str">
        <f>results!E14</f>
        <v>Хиля Євгеній</v>
      </c>
      <c r="D13" s="78" t="str">
        <f>results!G14</f>
        <v>VW Pointer</v>
      </c>
      <c r="E13" s="83" t="str">
        <f>results!I14</f>
        <v>N3</v>
      </c>
      <c r="F13" s="79">
        <f>results!J14</f>
        <v>0</v>
      </c>
      <c r="G13" s="79">
        <f>results!K14</f>
        <v>47</v>
      </c>
      <c r="H13" s="82">
        <f>results!L14</f>
        <v>33.39999999999418</v>
      </c>
      <c r="I13" s="81">
        <v>8</v>
      </c>
      <c r="J13" s="81">
        <v>2</v>
      </c>
    </row>
    <row r="14" spans="1:10" ht="15">
      <c r="A14" s="78">
        <f>results!B15</f>
        <v>50</v>
      </c>
      <c r="B14" s="78" t="str">
        <f>results!C15</f>
        <v>Колодинський Сергій </v>
      </c>
      <c r="C14" s="78" t="str">
        <f>results!E15</f>
        <v>Доможирський Павло</v>
      </c>
      <c r="D14" s="78" t="str">
        <f>results!G15</f>
        <v>ВАЗ 2108</v>
      </c>
      <c r="E14" s="83" t="str">
        <f>results!I15</f>
        <v>N3</v>
      </c>
      <c r="F14" s="79">
        <f>results!J15</f>
        <v>0</v>
      </c>
      <c r="G14" s="79">
        <f>results!K15</f>
        <v>46</v>
      </c>
      <c r="H14" s="82">
        <f>results!L15</f>
        <v>55.5</v>
      </c>
      <c r="I14" s="81">
        <v>7</v>
      </c>
      <c r="J14" s="81">
        <v>1</v>
      </c>
    </row>
    <row r="15" spans="1:10" ht="15">
      <c r="A15" s="78">
        <f>results!B16</f>
        <v>53</v>
      </c>
      <c r="B15" s="78" t="str">
        <f>results!C16</f>
        <v>Приймак Михайло</v>
      </c>
      <c r="C15" s="78" t="str">
        <f>results!E16</f>
        <v>Козлов Геннадій</v>
      </c>
      <c r="D15" s="78" t="str">
        <f>results!G16</f>
        <v>Skoda Fabia</v>
      </c>
      <c r="E15" s="83" t="str">
        <f>results!I16</f>
        <v>N1</v>
      </c>
      <c r="F15" s="79">
        <f>results!J16</f>
        <v>0</v>
      </c>
      <c r="G15" s="79">
        <f>results!K16</f>
        <v>46</v>
      </c>
      <c r="H15" s="82">
        <f>results!L16</f>
        <v>49.5</v>
      </c>
      <c r="I15" s="81">
        <v>6</v>
      </c>
      <c r="J15" s="81">
        <v>2</v>
      </c>
    </row>
    <row r="16" spans="1:10" ht="15">
      <c r="A16" s="78">
        <f>results!B17</f>
        <v>55</v>
      </c>
      <c r="B16" s="78" t="str">
        <f>results!C17</f>
        <v>Шурыгин Владимир </v>
      </c>
      <c r="C16" s="78" t="str">
        <f>results!E17</f>
        <v>Шурыгина Анна </v>
      </c>
      <c r="D16" s="78" t="str">
        <f>results!G17</f>
        <v>Деу Ланос</v>
      </c>
      <c r="E16" s="83" t="str">
        <f>results!I17</f>
        <v>N2</v>
      </c>
      <c r="F16" s="79">
        <f>results!J17</f>
        <v>0</v>
      </c>
      <c r="G16" s="79">
        <f>results!K17</f>
        <v>46</v>
      </c>
      <c r="H16" s="82">
        <f>results!L17</f>
        <v>22.499999999992724</v>
      </c>
      <c r="I16" s="81">
        <v>5</v>
      </c>
      <c r="J16" s="81">
        <v>2</v>
      </c>
    </row>
    <row r="17" spans="1:10" ht="15">
      <c r="A17" s="78">
        <f>results!B18</f>
        <v>37</v>
      </c>
      <c r="B17" s="78" t="str">
        <f>results!C18</f>
        <v>Труш Михайло</v>
      </c>
      <c r="C17" s="78" t="str">
        <f>results!E18</f>
        <v>Гресько Юрій</v>
      </c>
      <c r="D17" s="78" t="str">
        <f>results!G18</f>
        <v>Honda Civic</v>
      </c>
      <c r="E17" s="83" t="str">
        <f>results!I18</f>
        <v>N1</v>
      </c>
      <c r="F17" s="79">
        <f>results!J18</f>
        <v>0</v>
      </c>
      <c r="G17" s="79">
        <f>results!K18</f>
        <v>46</v>
      </c>
      <c r="H17" s="82">
        <f>results!L18</f>
        <v>3</v>
      </c>
      <c r="I17" s="81">
        <v>4</v>
      </c>
      <c r="J17" s="81">
        <v>1</v>
      </c>
    </row>
    <row r="18" spans="1:10" ht="15">
      <c r="A18" s="78">
        <f>results!B19</f>
        <v>48</v>
      </c>
      <c r="B18" s="78" t="str">
        <f>results!C19</f>
        <v>Руденко Олександр </v>
      </c>
      <c r="C18" s="78" t="str">
        <f>results!E19</f>
        <v>Теплов Олег</v>
      </c>
      <c r="D18" s="78" t="str">
        <f>results!G19</f>
        <v>Mitsubishi Evo VIII</v>
      </c>
      <c r="E18" s="83" t="str">
        <f>results!I19</f>
        <v>N4</v>
      </c>
      <c r="F18" s="79">
        <f>results!J19</f>
        <v>0</v>
      </c>
      <c r="G18" s="79">
        <f>results!K19</f>
        <v>45</v>
      </c>
      <c r="H18" s="82">
        <f>results!L19</f>
        <v>34.69999999999709</v>
      </c>
      <c r="I18" s="81">
        <v>3</v>
      </c>
      <c r="J18" s="81">
        <v>2</v>
      </c>
    </row>
    <row r="19" spans="1:10" ht="15">
      <c r="A19" s="78">
        <f>results!B20</f>
        <v>56</v>
      </c>
      <c r="B19" s="78" t="str">
        <f>results!C20</f>
        <v>Вовкотруб Олександр </v>
      </c>
      <c r="C19" s="78" t="str">
        <f>results!E20</f>
        <v>Педос Віталій </v>
      </c>
      <c r="D19" s="78" t="str">
        <f>results!G20</f>
        <v>Деу Ланос</v>
      </c>
      <c r="E19" s="83" t="str">
        <f>results!I20</f>
        <v>N2</v>
      </c>
      <c r="F19" s="79">
        <f>results!J20</f>
        <v>0</v>
      </c>
      <c r="G19" s="79">
        <f>results!K20</f>
        <v>42</v>
      </c>
      <c r="H19" s="82">
        <f>results!L20</f>
        <v>26</v>
      </c>
      <c r="I19" s="81">
        <v>2</v>
      </c>
      <c r="J19" s="81">
        <v>1</v>
      </c>
    </row>
    <row r="20" spans="1:10" ht="15">
      <c r="A20" s="78">
        <f>results!B21</f>
        <v>36</v>
      </c>
      <c r="B20" s="78" t="str">
        <f>results!C21</f>
        <v>КАТ</v>
      </c>
      <c r="C20" s="78" t="str">
        <f>results!E21</f>
        <v>Бондар Максим</v>
      </c>
      <c r="D20" s="78" t="str">
        <f>results!G21</f>
        <v>Subaru Impreza</v>
      </c>
      <c r="E20" s="83" t="str">
        <f>results!I21</f>
        <v>N4</v>
      </c>
      <c r="F20" s="79">
        <f>results!J21</f>
        <v>0</v>
      </c>
      <c r="G20" s="79">
        <f>results!K21</f>
        <v>36</v>
      </c>
      <c r="H20" s="82">
        <f>results!L21</f>
        <v>39</v>
      </c>
      <c r="I20" s="81">
        <v>1</v>
      </c>
      <c r="J20" s="81">
        <v>1</v>
      </c>
    </row>
    <row r="21" spans="1:10" ht="15">
      <c r="A21" s="84">
        <f>results!B22</f>
        <v>42</v>
      </c>
      <c r="B21" s="84" t="str">
        <f>results!C22</f>
        <v>Олесов Егор</v>
      </c>
      <c r="C21" s="84" t="str">
        <f>results!E22</f>
        <v>Опанасюк Олександр</v>
      </c>
      <c r="D21" s="84" t="str">
        <f>results!G22</f>
        <v>Evo X, 2.0T</v>
      </c>
      <c r="E21" s="85" t="str">
        <f>results!I22</f>
        <v>N4</v>
      </c>
      <c r="F21" s="86">
        <f>results!J22</f>
        <v>-1</v>
      </c>
      <c r="G21" s="86">
        <f>results!K22</f>
        <v>19</v>
      </c>
      <c r="H21" s="87">
        <f>results!L22</f>
        <v>36.099999999998545</v>
      </c>
      <c r="I21" s="84"/>
      <c r="J21" s="84"/>
    </row>
    <row r="22" spans="1:10" ht="15">
      <c r="A22" s="84">
        <f>results!B23</f>
        <v>51</v>
      </c>
      <c r="B22" s="84" t="str">
        <f>results!C23</f>
        <v>Кулинич Ігор</v>
      </c>
      <c r="C22" s="84" t="str">
        <f>results!E23</f>
        <v>Гресько Юрій</v>
      </c>
      <c r="D22" s="84" t="str">
        <f>results!G23</f>
        <v>ВАЗ 2108</v>
      </c>
      <c r="E22" s="85" t="str">
        <f>results!I23</f>
        <v>N2</v>
      </c>
      <c r="F22" s="86">
        <f>results!J23</f>
        <v>-3</v>
      </c>
      <c r="G22" s="86">
        <f>results!K23</f>
        <v>23</v>
      </c>
      <c r="H22" s="87">
        <f>results!L23</f>
        <v>22.30000000000291</v>
      </c>
      <c r="I22" s="84"/>
      <c r="J22" s="8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I12" sqref="I12"/>
    </sheetView>
  </sheetViews>
  <sheetFormatPr defaultColWidth="9.140625" defaultRowHeight="15"/>
  <cols>
    <col min="4" max="4" width="11.57421875" style="0" customWidth="1"/>
    <col min="5" max="5" width="10.28125" style="0" customWidth="1"/>
  </cols>
  <sheetData>
    <row r="2" spans="1:5" ht="25.5">
      <c r="A2" s="6" t="s">
        <v>152</v>
      </c>
      <c r="B2" s="6" t="s">
        <v>149</v>
      </c>
      <c r="C2" s="6" t="s">
        <v>153</v>
      </c>
      <c r="D2" s="6" t="s">
        <v>15</v>
      </c>
      <c r="E2" s="6" t="s">
        <v>16</v>
      </c>
    </row>
    <row r="3" spans="1:5" ht="15">
      <c r="A3" s="7">
        <v>1200</v>
      </c>
      <c r="B3" s="7">
        <v>1800</v>
      </c>
      <c r="C3" s="7">
        <v>1440</v>
      </c>
      <c r="D3" s="8">
        <v>0.33333</v>
      </c>
      <c r="E3" s="8">
        <v>0.16666</v>
      </c>
    </row>
    <row r="4" spans="1:5" ht="15">
      <c r="A4" s="7">
        <v>1200</v>
      </c>
      <c r="B4" s="7">
        <v>1800</v>
      </c>
      <c r="C4" s="7">
        <v>1440</v>
      </c>
      <c r="D4" s="8">
        <v>0.33333</v>
      </c>
      <c r="E4" s="8">
        <v>0.16666</v>
      </c>
    </row>
    <row r="5" spans="1:5" ht="15">
      <c r="A5" s="7">
        <v>1200</v>
      </c>
      <c r="B5" s="7">
        <v>1800</v>
      </c>
      <c r="C5" s="7">
        <v>1440</v>
      </c>
      <c r="D5" s="8">
        <v>0.33333</v>
      </c>
      <c r="E5" s="8">
        <v>0.16666</v>
      </c>
    </row>
    <row r="6" spans="1:5" ht="15">
      <c r="A6" s="7">
        <v>1200</v>
      </c>
      <c r="B6" s="7">
        <v>1800</v>
      </c>
      <c r="C6" s="7">
        <v>1440</v>
      </c>
      <c r="D6" s="8">
        <v>0.33333</v>
      </c>
      <c r="E6" s="8">
        <v>0.16666</v>
      </c>
    </row>
    <row r="7" spans="1:5" ht="15">
      <c r="A7" s="7">
        <v>1200</v>
      </c>
      <c r="B7" s="7">
        <v>1800</v>
      </c>
      <c r="C7" s="7">
        <v>1440</v>
      </c>
      <c r="D7" s="8">
        <v>0.33333</v>
      </c>
      <c r="E7" s="8">
        <v>0.16666</v>
      </c>
    </row>
    <row r="8" spans="1:5" ht="15">
      <c r="A8" s="7">
        <v>1200</v>
      </c>
      <c r="B8" s="7">
        <v>1800</v>
      </c>
      <c r="C8" s="7">
        <v>1440</v>
      </c>
      <c r="D8" s="8">
        <v>0.33333</v>
      </c>
      <c r="E8" s="8">
        <v>0.16666</v>
      </c>
    </row>
    <row r="9" spans="1:5" ht="15">
      <c r="A9" s="7">
        <v>1200</v>
      </c>
      <c r="B9" s="7">
        <v>1800</v>
      </c>
      <c r="C9" s="7">
        <v>1440</v>
      </c>
      <c r="D9" s="8">
        <v>0.33333</v>
      </c>
      <c r="E9" s="8">
        <v>0.16666</v>
      </c>
    </row>
    <row r="10" spans="1:5" ht="15">
      <c r="A10" s="7">
        <v>1200</v>
      </c>
      <c r="B10" s="7">
        <v>1800</v>
      </c>
      <c r="C10" s="7">
        <v>1440</v>
      </c>
      <c r="D10" s="8">
        <v>0.33333</v>
      </c>
      <c r="E10" s="8">
        <v>0.16666</v>
      </c>
    </row>
    <row r="11" spans="1:5" ht="15">
      <c r="A11" s="7">
        <v>1200</v>
      </c>
      <c r="B11" s="7">
        <v>1800</v>
      </c>
      <c r="C11" s="7">
        <v>1440</v>
      </c>
      <c r="D11" s="8">
        <v>0.33333</v>
      </c>
      <c r="E11" s="8">
        <v>0.16666</v>
      </c>
    </row>
    <row r="12" spans="1:5" ht="15">
      <c r="A12" s="7">
        <v>1200</v>
      </c>
      <c r="B12" s="7">
        <v>1800</v>
      </c>
      <c r="C12" s="7">
        <v>1440</v>
      </c>
      <c r="D12" s="8">
        <v>0.33333</v>
      </c>
      <c r="E12" s="8">
        <v>0.16666</v>
      </c>
    </row>
    <row r="13" spans="1:5" ht="15">
      <c r="A13" s="7">
        <v>1200</v>
      </c>
      <c r="B13" s="7">
        <v>1800</v>
      </c>
      <c r="C13" s="7">
        <v>1440</v>
      </c>
      <c r="D13" s="8">
        <v>0.33333</v>
      </c>
      <c r="E13" s="8">
        <v>0.16666</v>
      </c>
    </row>
    <row r="14" spans="1:5" ht="15">
      <c r="A14" s="7">
        <v>1200</v>
      </c>
      <c r="B14" s="7">
        <v>1800</v>
      </c>
      <c r="C14" s="7">
        <v>1440</v>
      </c>
      <c r="D14" s="8">
        <v>0.33333</v>
      </c>
      <c r="E14" s="8">
        <v>0.16666</v>
      </c>
    </row>
    <row r="15" spans="1:5" ht="15">
      <c r="A15" s="7">
        <v>1200</v>
      </c>
      <c r="B15" s="7">
        <v>1800</v>
      </c>
      <c r="C15" s="7">
        <v>1440</v>
      </c>
      <c r="D15" s="8">
        <v>0.33333</v>
      </c>
      <c r="E15" s="8">
        <v>0.16666</v>
      </c>
    </row>
    <row r="16" spans="1:5" ht="15">
      <c r="A16" s="7">
        <v>1200</v>
      </c>
      <c r="B16" s="7">
        <v>1800</v>
      </c>
      <c r="C16" s="7">
        <v>1440</v>
      </c>
      <c r="D16" s="8">
        <v>0.33333</v>
      </c>
      <c r="E16" s="8">
        <v>0.16666</v>
      </c>
    </row>
    <row r="17" spans="1:5" ht="15">
      <c r="A17" s="7">
        <v>1200</v>
      </c>
      <c r="B17" s="7">
        <v>1800</v>
      </c>
      <c r="C17" s="7">
        <v>1440</v>
      </c>
      <c r="D17" s="8">
        <v>0.33333</v>
      </c>
      <c r="E17" s="8">
        <v>0.16666</v>
      </c>
    </row>
    <row r="18" spans="1:5" ht="15">
      <c r="A18" s="7">
        <v>1200</v>
      </c>
      <c r="B18" s="7">
        <v>1800</v>
      </c>
      <c r="C18" s="7">
        <v>1440</v>
      </c>
      <c r="D18" s="8">
        <v>0.33333</v>
      </c>
      <c r="E18" s="8">
        <v>0.16666</v>
      </c>
    </row>
    <row r="19" spans="1:5" ht="15">
      <c r="A19" s="7">
        <v>1200</v>
      </c>
      <c r="B19" s="7">
        <v>1800</v>
      </c>
      <c r="C19" s="7">
        <v>1440</v>
      </c>
      <c r="D19" s="8">
        <v>0.33333</v>
      </c>
      <c r="E19" s="8">
        <v>0.16666</v>
      </c>
    </row>
    <row r="20" spans="1:5" ht="15">
      <c r="A20" s="7">
        <v>1200</v>
      </c>
      <c r="B20" s="7">
        <v>1800</v>
      </c>
      <c r="C20" s="7">
        <v>1440</v>
      </c>
      <c r="D20" s="8">
        <v>0.33333</v>
      </c>
      <c r="E20" s="8">
        <v>0.16666</v>
      </c>
    </row>
    <row r="21" spans="1:5" ht="15">
      <c r="A21" s="7">
        <v>1200</v>
      </c>
      <c r="B21" s="7">
        <v>1800</v>
      </c>
      <c r="C21" s="7">
        <v>1440</v>
      </c>
      <c r="D21" s="8">
        <v>0.33333</v>
      </c>
      <c r="E21" s="8">
        <v>0.16666</v>
      </c>
    </row>
    <row r="22" spans="1:5" ht="15">
      <c r="A22" s="7">
        <v>1200</v>
      </c>
      <c r="B22" s="7">
        <v>1800</v>
      </c>
      <c r="C22" s="7">
        <v>1440</v>
      </c>
      <c r="D22" s="8">
        <v>0.33333</v>
      </c>
      <c r="E22" s="8">
        <v>0.16666</v>
      </c>
    </row>
    <row r="23" spans="1:5" ht="15">
      <c r="A23" s="7">
        <v>1200</v>
      </c>
      <c r="B23" s="7">
        <v>1800</v>
      </c>
      <c r="C23" s="7">
        <v>1440</v>
      </c>
      <c r="D23" s="8">
        <v>0.33333</v>
      </c>
      <c r="E23" s="8">
        <v>0.16666</v>
      </c>
    </row>
    <row r="24" spans="1:5" ht="15">
      <c r="A24" s="7">
        <v>1200</v>
      </c>
      <c r="B24" s="7">
        <v>1800</v>
      </c>
      <c r="C24" s="7">
        <v>1440</v>
      </c>
      <c r="D24" s="8">
        <v>0.33333</v>
      </c>
      <c r="E24" s="8">
        <v>0.16666</v>
      </c>
    </row>
    <row r="25" spans="1:5" ht="15">
      <c r="A25" s="7">
        <v>1200</v>
      </c>
      <c r="B25" s="7">
        <v>1800</v>
      </c>
      <c r="C25" s="7">
        <v>1440</v>
      </c>
      <c r="D25" s="8">
        <v>0.33333</v>
      </c>
      <c r="E25" s="8">
        <v>0.16666</v>
      </c>
    </row>
    <row r="26" spans="1:5" ht="15">
      <c r="A26" s="7">
        <v>1200</v>
      </c>
      <c r="B26" s="7">
        <v>1800</v>
      </c>
      <c r="C26" s="7">
        <v>1440</v>
      </c>
      <c r="D26" s="8">
        <v>0.33333</v>
      </c>
      <c r="E26" s="8">
        <v>0.16666</v>
      </c>
    </row>
    <row r="27" spans="1:5" ht="15">
      <c r="A27" s="7">
        <v>1200</v>
      </c>
      <c r="B27" s="7">
        <v>1800</v>
      </c>
      <c r="C27" s="7">
        <v>1440</v>
      </c>
      <c r="D27" s="8">
        <v>0.33333</v>
      </c>
      <c r="E27" s="8">
        <v>0.16666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">
      <selection activeCell="AK30" sqref="AK30"/>
    </sheetView>
  </sheetViews>
  <sheetFormatPr defaultColWidth="9.140625" defaultRowHeight="15"/>
  <cols>
    <col min="1" max="1" width="5.00390625" style="0" customWidth="1"/>
    <col min="2" max="2" width="22.00390625" style="0" hidden="1" customWidth="1"/>
    <col min="3" max="3" width="22.57421875" style="0" hidden="1" customWidth="1"/>
    <col min="4" max="4" width="3.421875" style="0" customWidth="1"/>
    <col min="5" max="5" width="4.00390625" style="0" customWidth="1"/>
    <col min="6" max="6" width="5.140625" style="0" customWidth="1"/>
    <col min="7" max="7" width="3.28125" style="0" customWidth="1"/>
    <col min="8" max="8" width="4.421875" style="0" customWidth="1"/>
    <col min="9" max="9" width="4.8515625" style="0" customWidth="1"/>
    <col min="10" max="10" width="2.8515625" style="0" customWidth="1"/>
    <col min="11" max="11" width="3.28125" style="0" customWidth="1"/>
    <col min="12" max="12" width="4.140625" style="0" customWidth="1"/>
    <col min="13" max="13" width="9.140625" style="0" customWidth="1"/>
    <col min="14" max="14" width="9.7109375" style="0" customWidth="1"/>
    <col min="15" max="15" width="6.7109375" style="0" customWidth="1"/>
    <col min="16" max="16" width="6.28125" style="0" customWidth="1"/>
    <col min="17" max="17" width="7.00390625" style="0" hidden="1" customWidth="1"/>
    <col min="18" max="18" width="2.8515625" style="0" hidden="1" customWidth="1"/>
    <col min="19" max="19" width="3.421875" style="0" hidden="1" customWidth="1"/>
    <col min="20" max="20" width="3.8515625" style="0" hidden="1" customWidth="1"/>
    <col min="21" max="22" width="3.421875" style="0" hidden="1" customWidth="1"/>
    <col min="23" max="23" width="3.7109375" style="0" hidden="1" customWidth="1"/>
    <col min="24" max="24" width="3.140625" style="0" hidden="1" customWidth="1"/>
    <col min="25" max="25" width="3.57421875" style="0" hidden="1" customWidth="1"/>
    <col min="26" max="26" width="4.00390625" style="0" hidden="1" customWidth="1"/>
    <col min="27" max="27" width="6.57421875" style="0" hidden="1" customWidth="1"/>
    <col min="28" max="28" width="6.8515625" style="0" hidden="1" customWidth="1"/>
    <col min="29" max="29" width="5.421875" style="0" hidden="1" customWidth="1"/>
    <col min="30" max="30" width="7.7109375" style="0" hidden="1" customWidth="1"/>
    <col min="31" max="31" width="2.57421875" style="0" hidden="1" customWidth="1"/>
    <col min="32" max="32" width="3.421875" style="0" customWidth="1"/>
    <col min="33" max="33" width="4.57421875" style="0" customWidth="1"/>
    <col min="34" max="34" width="6.421875" style="0" customWidth="1"/>
  </cols>
  <sheetData>
    <row r="1" ht="15">
      <c r="AE1" s="1"/>
    </row>
    <row r="2" spans="1:34" ht="15">
      <c r="A2" s="50"/>
      <c r="B2" s="50"/>
      <c r="C2" s="50"/>
      <c r="D2" s="51" t="s">
        <v>11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 t="s">
        <v>12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3"/>
      <c r="AF2" s="50"/>
      <c r="AG2" s="50"/>
      <c r="AH2" s="50"/>
    </row>
    <row r="3" spans="1:34" ht="15">
      <c r="A3" s="50"/>
      <c r="B3" s="50"/>
      <c r="C3" s="50"/>
      <c r="D3" s="50" t="s">
        <v>150</v>
      </c>
      <c r="E3" s="50"/>
      <c r="F3" s="50"/>
      <c r="G3" s="50" t="s">
        <v>151</v>
      </c>
      <c r="H3" s="50"/>
      <c r="I3" s="50"/>
      <c r="J3" s="50" t="s">
        <v>9</v>
      </c>
      <c r="K3" s="50"/>
      <c r="L3" s="50"/>
      <c r="M3" s="50"/>
      <c r="N3" s="50"/>
      <c r="O3" s="50"/>
      <c r="P3" s="50"/>
      <c r="Q3" s="50"/>
      <c r="R3" s="50" t="s">
        <v>150</v>
      </c>
      <c r="S3" s="50"/>
      <c r="T3" s="50"/>
      <c r="U3" s="50" t="s">
        <v>151</v>
      </c>
      <c r="V3" s="50"/>
      <c r="W3" s="50"/>
      <c r="X3" s="50" t="s">
        <v>9</v>
      </c>
      <c r="Y3" s="50"/>
      <c r="Z3" s="50"/>
      <c r="AA3" s="50"/>
      <c r="AB3" s="50"/>
      <c r="AC3" s="50"/>
      <c r="AD3" s="50"/>
      <c r="AE3" s="53" t="s">
        <v>17</v>
      </c>
      <c r="AF3" s="50"/>
      <c r="AG3" s="50"/>
      <c r="AH3" s="50"/>
    </row>
    <row r="4" spans="1:34" ht="34.5">
      <c r="A4" s="54" t="s">
        <v>6</v>
      </c>
      <c r="B4" s="55" t="s">
        <v>7</v>
      </c>
      <c r="C4" s="55" t="s">
        <v>8</v>
      </c>
      <c r="D4" s="56" t="s">
        <v>0</v>
      </c>
      <c r="E4" s="56" t="s">
        <v>1</v>
      </c>
      <c r="F4" s="56" t="s">
        <v>2</v>
      </c>
      <c r="G4" s="56" t="s">
        <v>0</v>
      </c>
      <c r="H4" s="56" t="s">
        <v>1</v>
      </c>
      <c r="I4" s="56" t="s">
        <v>2</v>
      </c>
      <c r="J4" s="56" t="s">
        <v>0</v>
      </c>
      <c r="K4" s="56" t="s">
        <v>1</v>
      </c>
      <c r="L4" s="56" t="s">
        <v>2</v>
      </c>
      <c r="M4" s="57" t="s">
        <v>4</v>
      </c>
      <c r="N4" s="57" t="s">
        <v>3</v>
      </c>
      <c r="O4" s="57" t="s">
        <v>5</v>
      </c>
      <c r="P4" s="57" t="s">
        <v>13</v>
      </c>
      <c r="Q4" s="57" t="s">
        <v>10</v>
      </c>
      <c r="R4" s="56" t="s">
        <v>0</v>
      </c>
      <c r="S4" s="56" t="s">
        <v>1</v>
      </c>
      <c r="T4" s="56" t="s">
        <v>2</v>
      </c>
      <c r="U4" s="56" t="s">
        <v>0</v>
      </c>
      <c r="V4" s="56" t="s">
        <v>1</v>
      </c>
      <c r="W4" s="56" t="s">
        <v>2</v>
      </c>
      <c r="X4" s="56" t="s">
        <v>0</v>
      </c>
      <c r="Y4" s="56" t="s">
        <v>1</v>
      </c>
      <c r="Z4" s="56" t="s">
        <v>2</v>
      </c>
      <c r="AA4" s="57" t="s">
        <v>4</v>
      </c>
      <c r="AB4" s="57" t="s">
        <v>3</v>
      </c>
      <c r="AC4" s="57" t="s">
        <v>5</v>
      </c>
      <c r="AD4" s="57" t="s">
        <v>14</v>
      </c>
      <c r="AE4" s="58" t="s">
        <v>0</v>
      </c>
      <c r="AF4" s="56" t="s">
        <v>1</v>
      </c>
      <c r="AG4" s="56" t="s">
        <v>2</v>
      </c>
      <c r="AH4" s="56" t="s">
        <v>18</v>
      </c>
    </row>
    <row r="5" spans="1:34" ht="10.5" customHeight="1">
      <c r="A5" s="59">
        <f>drivers_list!B5</f>
        <v>42</v>
      </c>
      <c r="B5" s="59" t="str">
        <f>drivers_list!C5</f>
        <v>Олесов Егор</v>
      </c>
      <c r="C5" s="59" t="str">
        <f>drivers_list!E5</f>
        <v>Опанасюк Олександр</v>
      </c>
      <c r="D5" s="60">
        <v>9</v>
      </c>
      <c r="E5" s="60">
        <v>30</v>
      </c>
      <c r="F5" s="61">
        <v>0</v>
      </c>
      <c r="G5" s="62">
        <v>9</v>
      </c>
      <c r="H5" s="62">
        <v>54</v>
      </c>
      <c r="I5" s="63">
        <v>0</v>
      </c>
      <c r="J5" s="64">
        <f>INT(O5/3600)</f>
        <v>0</v>
      </c>
      <c r="K5" s="64">
        <f>INT((O5-J5*3600)/60)</f>
        <v>24</v>
      </c>
      <c r="L5" s="65">
        <f>O5-(J5*3600+K5*60)</f>
        <v>0</v>
      </c>
      <c r="M5" s="65">
        <f>D5*3600+E5*60+F5</f>
        <v>34200</v>
      </c>
      <c r="N5" s="65">
        <f>G5*3600+H5*60+I5</f>
        <v>35640</v>
      </c>
      <c r="O5" s="65">
        <f>N5-M5</f>
        <v>1440</v>
      </c>
      <c r="P5" s="66" t="str">
        <f>IF(O5&lt;time_NORMS!C3,(time_NORMS!C3-O5)*time_NORMS!D3,"0,00")</f>
        <v>0,00</v>
      </c>
      <c r="Q5" s="66" t="str">
        <f>IF(O5&gt;time_NORMS!C3,(O5-time_NORMS!C3)*time_NORMS!E3,"0,00")</f>
        <v>0,00</v>
      </c>
      <c r="R5" s="60">
        <v>0</v>
      </c>
      <c r="S5" s="60">
        <v>0</v>
      </c>
      <c r="T5" s="61">
        <v>0</v>
      </c>
      <c r="U5" s="62">
        <v>0</v>
      </c>
      <c r="V5" s="62">
        <v>0</v>
      </c>
      <c r="W5" s="63">
        <v>0</v>
      </c>
      <c r="X5" s="64">
        <f>INT(AC5/3600)</f>
        <v>0</v>
      </c>
      <c r="Y5" s="64">
        <f>INT((AC5-X5*3600)/60)</f>
        <v>0</v>
      </c>
      <c r="Z5" s="65">
        <f>AC5-(X5*3600+Y5*60)</f>
        <v>0</v>
      </c>
      <c r="AA5" s="65">
        <f>R5*3600+S5*60+T5</f>
        <v>0</v>
      </c>
      <c r="AB5" s="65">
        <f>U5*3600+V5*60+W5</f>
        <v>0</v>
      </c>
      <c r="AC5" s="65">
        <f>AB5-AA5</f>
        <v>0</v>
      </c>
      <c r="AD5" s="63">
        <v>0</v>
      </c>
      <c r="AE5" s="67">
        <f>INT(AH5/3600)</f>
        <v>0</v>
      </c>
      <c r="AF5" s="68">
        <f>INT((AH5-AE5*3600)/60)</f>
        <v>0</v>
      </c>
      <c r="AG5" s="66">
        <f>AH5-(AE5*3600+AF5*60)</f>
        <v>0</v>
      </c>
      <c r="AH5" s="72">
        <f>SUM(AD5,AC5,Q5,P5)</f>
        <v>0</v>
      </c>
    </row>
    <row r="6" spans="1:34" ht="10.5" customHeight="1">
      <c r="A6" s="59">
        <f>drivers_list!B6</f>
        <v>48</v>
      </c>
      <c r="B6" s="59" t="str">
        <f>drivers_list!C6</f>
        <v>Руденко Олександр </v>
      </c>
      <c r="C6" s="59" t="str">
        <f>drivers_list!E6</f>
        <v>Теплов Олег</v>
      </c>
      <c r="D6" s="60">
        <v>9</v>
      </c>
      <c r="E6" s="60">
        <v>33</v>
      </c>
      <c r="F6" s="61">
        <v>0</v>
      </c>
      <c r="G6" s="62">
        <v>9</v>
      </c>
      <c r="H6" s="62">
        <v>57</v>
      </c>
      <c r="I6" s="63">
        <v>0</v>
      </c>
      <c r="J6" s="64">
        <f aca="true" t="shared" si="0" ref="J6:J25">INT(O6/3600)</f>
        <v>0</v>
      </c>
      <c r="K6" s="64">
        <f aca="true" t="shared" si="1" ref="K6:K25">INT((O6-J6*3600)/60)</f>
        <v>24</v>
      </c>
      <c r="L6" s="65">
        <f aca="true" t="shared" si="2" ref="L6:L25">O6-(J6*3600+K6*60)</f>
        <v>0</v>
      </c>
      <c r="M6" s="65">
        <f aca="true" t="shared" si="3" ref="M6:M25">D6*3600+E6*60+F6</f>
        <v>34380</v>
      </c>
      <c r="N6" s="65">
        <f aca="true" t="shared" si="4" ref="N6:N25">G6*3600+H6*60+I6</f>
        <v>35820</v>
      </c>
      <c r="O6" s="65">
        <f aca="true" t="shared" si="5" ref="O6:O25">N6-M6</f>
        <v>1440</v>
      </c>
      <c r="P6" s="66" t="str">
        <f>IF(O6&lt;time_NORMS!C4,(time_NORMS!C4-O6)*time_NORMS!D4,"0,00")</f>
        <v>0,00</v>
      </c>
      <c r="Q6" s="66" t="str">
        <f>IF(O6&gt;time_NORMS!C4,(O6-time_NORMS!C4)*time_NORMS!E4,"0,00")</f>
        <v>0,00</v>
      </c>
      <c r="R6" s="60">
        <v>0</v>
      </c>
      <c r="S6" s="60">
        <v>0</v>
      </c>
      <c r="T6" s="61">
        <v>0</v>
      </c>
      <c r="U6" s="62">
        <v>0</v>
      </c>
      <c r="V6" s="62">
        <v>0</v>
      </c>
      <c r="W6" s="63">
        <v>0</v>
      </c>
      <c r="X6" s="64">
        <f aca="true" t="shared" si="6" ref="X6:X25">INT(AC6/3600)</f>
        <v>0</v>
      </c>
      <c r="Y6" s="64">
        <f aca="true" t="shared" si="7" ref="Y6:Y25">INT((AC6-X6*3600)/60)</f>
        <v>0</v>
      </c>
      <c r="Z6" s="65">
        <f aca="true" t="shared" si="8" ref="Z6:Z25">AC6-(X6*3600+Y6*60)</f>
        <v>0</v>
      </c>
      <c r="AA6" s="65">
        <f aca="true" t="shared" si="9" ref="AA6:AA25">R6*3600+S6*60+T6</f>
        <v>0</v>
      </c>
      <c r="AB6" s="65">
        <f aca="true" t="shared" si="10" ref="AB6:AB25">U6*3600+V6*60+W6</f>
        <v>0</v>
      </c>
      <c r="AC6" s="65">
        <f aca="true" t="shared" si="11" ref="AC6:AC25">AB6-AA6</f>
        <v>0</v>
      </c>
      <c r="AD6" s="63">
        <v>0</v>
      </c>
      <c r="AE6" s="67">
        <f aca="true" t="shared" si="12" ref="AE6:AE25">INT(AH6/3600)</f>
        <v>0</v>
      </c>
      <c r="AF6" s="68">
        <f aca="true" t="shared" si="13" ref="AF6:AF25">INT((AH6-AE6*3600)/60)</f>
        <v>0</v>
      </c>
      <c r="AG6" s="66">
        <f aca="true" t="shared" si="14" ref="AG6:AG25">AH6-(AE6*3600+AF6*60)</f>
        <v>0</v>
      </c>
      <c r="AH6" s="72">
        <f aca="true" t="shared" si="15" ref="AH6:AH25">SUM(AD6,AC6,Q6,P6)</f>
        <v>0</v>
      </c>
    </row>
    <row r="7" spans="1:34" ht="10.5" customHeight="1">
      <c r="A7" s="59">
        <f>drivers_list!B7</f>
        <v>38</v>
      </c>
      <c r="B7" s="59" t="str">
        <f>drivers_list!C7</f>
        <v>Кукарека Олег </v>
      </c>
      <c r="C7" s="59" t="str">
        <f>drivers_list!E7</f>
        <v>Бондаренко Ірина</v>
      </c>
      <c r="D7" s="60">
        <v>9</v>
      </c>
      <c r="E7" s="60">
        <v>34</v>
      </c>
      <c r="F7" s="61">
        <v>0</v>
      </c>
      <c r="G7" s="62">
        <v>9</v>
      </c>
      <c r="H7" s="62">
        <v>58</v>
      </c>
      <c r="I7" s="63">
        <v>0</v>
      </c>
      <c r="J7" s="64">
        <f t="shared" si="0"/>
        <v>0</v>
      </c>
      <c r="K7" s="64">
        <f t="shared" si="1"/>
        <v>24</v>
      </c>
      <c r="L7" s="65">
        <f t="shared" si="2"/>
        <v>0</v>
      </c>
      <c r="M7" s="65">
        <f t="shared" si="3"/>
        <v>34440</v>
      </c>
      <c r="N7" s="65">
        <f t="shared" si="4"/>
        <v>35880</v>
      </c>
      <c r="O7" s="65">
        <f t="shared" si="5"/>
        <v>1440</v>
      </c>
      <c r="P7" s="66" t="str">
        <f>IF(O7&lt;time_NORMS!C5,(time_NORMS!C5-O7)*time_NORMS!D5,"0,00")</f>
        <v>0,00</v>
      </c>
      <c r="Q7" s="66" t="str">
        <f>IF(O7&gt;time_NORMS!C5,(O7-time_NORMS!C5)*time_NORMS!E5,"0,00")</f>
        <v>0,00</v>
      </c>
      <c r="R7" s="60">
        <v>0</v>
      </c>
      <c r="S7" s="60">
        <v>0</v>
      </c>
      <c r="T7" s="61">
        <v>0</v>
      </c>
      <c r="U7" s="62">
        <v>0</v>
      </c>
      <c r="V7" s="62">
        <v>0</v>
      </c>
      <c r="W7" s="63">
        <v>0</v>
      </c>
      <c r="X7" s="64">
        <f t="shared" si="6"/>
        <v>0</v>
      </c>
      <c r="Y7" s="64">
        <f t="shared" si="7"/>
        <v>0</v>
      </c>
      <c r="Z7" s="65">
        <f t="shared" si="8"/>
        <v>0</v>
      </c>
      <c r="AA7" s="65">
        <f t="shared" si="9"/>
        <v>0</v>
      </c>
      <c r="AB7" s="65">
        <f t="shared" si="10"/>
        <v>0</v>
      </c>
      <c r="AC7" s="65">
        <f t="shared" si="11"/>
        <v>0</v>
      </c>
      <c r="AD7" s="63">
        <v>0</v>
      </c>
      <c r="AE7" s="67">
        <f t="shared" si="12"/>
        <v>0</v>
      </c>
      <c r="AF7" s="68">
        <f t="shared" si="13"/>
        <v>0</v>
      </c>
      <c r="AG7" s="66">
        <f t="shared" si="14"/>
        <v>0</v>
      </c>
      <c r="AH7" s="72">
        <f t="shared" si="15"/>
        <v>0</v>
      </c>
    </row>
    <row r="8" spans="1:34" ht="10.5" customHeight="1">
      <c r="A8" s="59">
        <f>drivers_list!B8</f>
        <v>36</v>
      </c>
      <c r="B8" s="59" t="str">
        <f>drivers_list!C8</f>
        <v>КАТ</v>
      </c>
      <c r="C8" s="59" t="str">
        <f>drivers_list!E8</f>
        <v>Бондар Максим</v>
      </c>
      <c r="D8" s="60">
        <v>9</v>
      </c>
      <c r="E8" s="60">
        <v>35</v>
      </c>
      <c r="F8" s="61">
        <v>0</v>
      </c>
      <c r="G8" s="62">
        <v>9</v>
      </c>
      <c r="H8" s="62">
        <v>59</v>
      </c>
      <c r="I8" s="63">
        <v>0</v>
      </c>
      <c r="J8" s="64">
        <f t="shared" si="0"/>
        <v>0</v>
      </c>
      <c r="K8" s="64">
        <f t="shared" si="1"/>
        <v>24</v>
      </c>
      <c r="L8" s="65">
        <f t="shared" si="2"/>
        <v>0</v>
      </c>
      <c r="M8" s="65">
        <f t="shared" si="3"/>
        <v>34500</v>
      </c>
      <c r="N8" s="65">
        <f t="shared" si="4"/>
        <v>35940</v>
      </c>
      <c r="O8" s="65">
        <f t="shared" si="5"/>
        <v>1440</v>
      </c>
      <c r="P8" s="66" t="str">
        <f>IF(O8&lt;time_NORMS!C6,(time_NORMS!C6-O8)*time_NORMS!D6,"0,00")</f>
        <v>0,00</v>
      </c>
      <c r="Q8" s="66" t="str">
        <f>IF(O8&gt;time_NORMS!C6,(O8-time_NORMS!C6)*time_NORMS!E6,"0,00")</f>
        <v>0,00</v>
      </c>
      <c r="R8" s="60">
        <v>0</v>
      </c>
      <c r="S8" s="60">
        <v>0</v>
      </c>
      <c r="T8" s="61">
        <v>0</v>
      </c>
      <c r="U8" s="62">
        <v>0</v>
      </c>
      <c r="V8" s="62">
        <v>0</v>
      </c>
      <c r="W8" s="63">
        <v>0</v>
      </c>
      <c r="X8" s="64">
        <f t="shared" si="6"/>
        <v>0</v>
      </c>
      <c r="Y8" s="64">
        <f t="shared" si="7"/>
        <v>0</v>
      </c>
      <c r="Z8" s="65">
        <f t="shared" si="8"/>
        <v>0</v>
      </c>
      <c r="AA8" s="65">
        <f t="shared" si="9"/>
        <v>0</v>
      </c>
      <c r="AB8" s="65">
        <f t="shared" si="10"/>
        <v>0</v>
      </c>
      <c r="AC8" s="65">
        <f t="shared" si="11"/>
        <v>0</v>
      </c>
      <c r="AD8" s="63">
        <v>0</v>
      </c>
      <c r="AE8" s="67">
        <f t="shared" si="12"/>
        <v>0</v>
      </c>
      <c r="AF8" s="68">
        <f t="shared" si="13"/>
        <v>0</v>
      </c>
      <c r="AG8" s="66">
        <f t="shared" si="14"/>
        <v>0</v>
      </c>
      <c r="AH8" s="72">
        <f t="shared" si="15"/>
        <v>0</v>
      </c>
    </row>
    <row r="9" spans="1:34" ht="10.5" customHeight="1">
      <c r="A9" s="59">
        <f>drivers_list!B9</f>
        <v>44</v>
      </c>
      <c r="B9" s="59" t="str">
        <f>drivers_list!C9</f>
        <v>Дембик Дмитрий</v>
      </c>
      <c r="C9" s="59" t="str">
        <f>drivers_list!E9</f>
        <v>Ваганова Юлия</v>
      </c>
      <c r="D9" s="60">
        <v>9</v>
      </c>
      <c r="E9" s="60">
        <v>36</v>
      </c>
      <c r="F9" s="61">
        <v>0</v>
      </c>
      <c r="G9" s="62">
        <v>10</v>
      </c>
      <c r="H9" s="62">
        <v>0</v>
      </c>
      <c r="I9" s="63">
        <v>0</v>
      </c>
      <c r="J9" s="64">
        <f t="shared" si="0"/>
        <v>0</v>
      </c>
      <c r="K9" s="64">
        <f t="shared" si="1"/>
        <v>24</v>
      </c>
      <c r="L9" s="65">
        <f t="shared" si="2"/>
        <v>0</v>
      </c>
      <c r="M9" s="65">
        <f t="shared" si="3"/>
        <v>34560</v>
      </c>
      <c r="N9" s="65">
        <f t="shared" si="4"/>
        <v>36000</v>
      </c>
      <c r="O9" s="65">
        <f t="shared" si="5"/>
        <v>1440</v>
      </c>
      <c r="P9" s="66" t="str">
        <f>IF(O9&lt;time_NORMS!C7,(time_NORMS!C7-O9)*time_NORMS!D7,"0,00")</f>
        <v>0,00</v>
      </c>
      <c r="Q9" s="66" t="str">
        <f>IF(O9&gt;time_NORMS!C7,(O9-time_NORMS!C7)*time_NORMS!E7,"0,00")</f>
        <v>0,00</v>
      </c>
      <c r="R9" s="60">
        <v>0</v>
      </c>
      <c r="S9" s="60">
        <v>0</v>
      </c>
      <c r="T9" s="61">
        <v>0</v>
      </c>
      <c r="U9" s="62">
        <v>0</v>
      </c>
      <c r="V9" s="62">
        <v>0</v>
      </c>
      <c r="W9" s="63">
        <v>0</v>
      </c>
      <c r="X9" s="64">
        <f t="shared" si="6"/>
        <v>0</v>
      </c>
      <c r="Y9" s="64">
        <f t="shared" si="7"/>
        <v>0</v>
      </c>
      <c r="Z9" s="65">
        <f t="shared" si="8"/>
        <v>0</v>
      </c>
      <c r="AA9" s="65">
        <f t="shared" si="9"/>
        <v>0</v>
      </c>
      <c r="AB9" s="65">
        <f t="shared" si="10"/>
        <v>0</v>
      </c>
      <c r="AC9" s="65">
        <f t="shared" si="11"/>
        <v>0</v>
      </c>
      <c r="AD9" s="63">
        <v>0</v>
      </c>
      <c r="AE9" s="67">
        <f t="shared" si="12"/>
        <v>0</v>
      </c>
      <c r="AF9" s="68">
        <f t="shared" si="13"/>
        <v>0</v>
      </c>
      <c r="AG9" s="66">
        <f t="shared" si="14"/>
        <v>0</v>
      </c>
      <c r="AH9" s="72">
        <f t="shared" si="15"/>
        <v>0</v>
      </c>
    </row>
    <row r="10" spans="1:34" ht="10.5" customHeight="1">
      <c r="A10" s="59">
        <f>drivers_list!B10</f>
        <v>54</v>
      </c>
      <c r="B10" s="59" t="str">
        <f>drivers_list!C10</f>
        <v>Камратов Сергій</v>
      </c>
      <c r="C10" s="59" t="str">
        <f>drivers_list!E10</f>
        <v>Добріков Віктор</v>
      </c>
      <c r="D10" s="60">
        <v>9</v>
      </c>
      <c r="E10" s="60">
        <v>37</v>
      </c>
      <c r="F10" s="61">
        <v>0</v>
      </c>
      <c r="G10" s="62">
        <v>10</v>
      </c>
      <c r="H10" s="62">
        <v>1</v>
      </c>
      <c r="I10" s="63">
        <v>0</v>
      </c>
      <c r="J10" s="64">
        <f t="shared" si="0"/>
        <v>0</v>
      </c>
      <c r="K10" s="64">
        <f t="shared" si="1"/>
        <v>24</v>
      </c>
      <c r="L10" s="65">
        <f t="shared" si="2"/>
        <v>0</v>
      </c>
      <c r="M10" s="65">
        <f t="shared" si="3"/>
        <v>34620</v>
      </c>
      <c r="N10" s="65">
        <f t="shared" si="4"/>
        <v>36060</v>
      </c>
      <c r="O10" s="65">
        <f t="shared" si="5"/>
        <v>1440</v>
      </c>
      <c r="P10" s="66" t="str">
        <f>IF(O10&lt;time_NORMS!C8,(time_NORMS!C8-O10)*time_NORMS!D8,"0,00")</f>
        <v>0,00</v>
      </c>
      <c r="Q10" s="66" t="str">
        <f>IF(O10&gt;time_NORMS!C8,(O10-time_NORMS!C8)*time_NORMS!E8,"0,00")</f>
        <v>0,00</v>
      </c>
      <c r="R10" s="60">
        <v>0</v>
      </c>
      <c r="S10" s="60">
        <v>0</v>
      </c>
      <c r="T10" s="61">
        <v>0</v>
      </c>
      <c r="U10" s="62">
        <v>0</v>
      </c>
      <c r="V10" s="62">
        <v>0</v>
      </c>
      <c r="W10" s="63">
        <v>0</v>
      </c>
      <c r="X10" s="64">
        <f t="shared" si="6"/>
        <v>0</v>
      </c>
      <c r="Y10" s="64">
        <f t="shared" si="7"/>
        <v>0</v>
      </c>
      <c r="Z10" s="65">
        <f t="shared" si="8"/>
        <v>0</v>
      </c>
      <c r="AA10" s="65">
        <f t="shared" si="9"/>
        <v>0</v>
      </c>
      <c r="AB10" s="65">
        <f t="shared" si="10"/>
        <v>0</v>
      </c>
      <c r="AC10" s="65">
        <f t="shared" si="11"/>
        <v>0</v>
      </c>
      <c r="AD10" s="63">
        <v>0</v>
      </c>
      <c r="AE10" s="67">
        <f t="shared" si="12"/>
        <v>0</v>
      </c>
      <c r="AF10" s="68">
        <f t="shared" si="13"/>
        <v>0</v>
      </c>
      <c r="AG10" s="66">
        <f t="shared" si="14"/>
        <v>0</v>
      </c>
      <c r="AH10" s="72">
        <f t="shared" si="15"/>
        <v>0</v>
      </c>
    </row>
    <row r="11" spans="1:34" ht="10.5" customHeight="1">
      <c r="A11" s="59">
        <f>drivers_list!B11</f>
        <v>39</v>
      </c>
      <c r="B11" s="59" t="str">
        <f>drivers_list!C11</f>
        <v>Гальвес Олександр</v>
      </c>
      <c r="C11" s="59" t="str">
        <f>drivers_list!E11</f>
        <v>Жилин Артем</v>
      </c>
      <c r="D11" s="60">
        <v>9</v>
      </c>
      <c r="E11" s="60">
        <v>36</v>
      </c>
      <c r="F11" s="61">
        <v>0</v>
      </c>
      <c r="G11" s="62">
        <v>10</v>
      </c>
      <c r="H11" s="62">
        <v>0</v>
      </c>
      <c r="I11" s="63">
        <v>0</v>
      </c>
      <c r="J11" s="64">
        <f t="shared" si="0"/>
        <v>0</v>
      </c>
      <c r="K11" s="64">
        <f t="shared" si="1"/>
        <v>24</v>
      </c>
      <c r="L11" s="65">
        <f t="shared" si="2"/>
        <v>0</v>
      </c>
      <c r="M11" s="65">
        <f t="shared" si="3"/>
        <v>34560</v>
      </c>
      <c r="N11" s="65">
        <f t="shared" si="4"/>
        <v>36000</v>
      </c>
      <c r="O11" s="65">
        <f t="shared" si="5"/>
        <v>1440</v>
      </c>
      <c r="P11" s="66" t="str">
        <f>IF(O11&lt;time_NORMS!C9,(time_NORMS!C9-O11)*time_NORMS!D9,"0,00")</f>
        <v>0,00</v>
      </c>
      <c r="Q11" s="66" t="str">
        <f>IF(O11&gt;time_NORMS!C9,(O11-time_NORMS!C9)*time_NORMS!E9,"0,00")</f>
        <v>0,00</v>
      </c>
      <c r="R11" s="60">
        <v>0</v>
      </c>
      <c r="S11" s="60">
        <v>0</v>
      </c>
      <c r="T11" s="61">
        <v>0</v>
      </c>
      <c r="U11" s="62">
        <v>0</v>
      </c>
      <c r="V11" s="62">
        <v>0</v>
      </c>
      <c r="W11" s="63">
        <v>0</v>
      </c>
      <c r="X11" s="64">
        <f t="shared" si="6"/>
        <v>0</v>
      </c>
      <c r="Y11" s="64">
        <f t="shared" si="7"/>
        <v>0</v>
      </c>
      <c r="Z11" s="65">
        <f t="shared" si="8"/>
        <v>0</v>
      </c>
      <c r="AA11" s="65">
        <f t="shared" si="9"/>
        <v>0</v>
      </c>
      <c r="AB11" s="65">
        <f t="shared" si="10"/>
        <v>0</v>
      </c>
      <c r="AC11" s="65">
        <f t="shared" si="11"/>
        <v>0</v>
      </c>
      <c r="AD11" s="63">
        <v>0</v>
      </c>
      <c r="AE11" s="67">
        <f t="shared" si="12"/>
        <v>0</v>
      </c>
      <c r="AF11" s="68">
        <f t="shared" si="13"/>
        <v>0</v>
      </c>
      <c r="AG11" s="66">
        <f t="shared" si="14"/>
        <v>0</v>
      </c>
      <c r="AH11" s="72">
        <f t="shared" si="15"/>
        <v>0</v>
      </c>
    </row>
    <row r="12" spans="1:34" ht="10.5" customHeight="1">
      <c r="A12" s="59">
        <f>drivers_list!B12</f>
        <v>40</v>
      </c>
      <c r="B12" s="59" t="str">
        <f>drivers_list!C12</f>
        <v>Івахно Юрій</v>
      </c>
      <c r="C12" s="59" t="str">
        <f>drivers_list!E12</f>
        <v>Хиля Євгеній</v>
      </c>
      <c r="D12" s="60">
        <v>9</v>
      </c>
      <c r="E12" s="60">
        <v>37</v>
      </c>
      <c r="F12" s="61">
        <v>0</v>
      </c>
      <c r="G12" s="62">
        <v>10</v>
      </c>
      <c r="H12" s="62">
        <v>1</v>
      </c>
      <c r="I12" s="63">
        <v>0</v>
      </c>
      <c r="J12" s="64">
        <f t="shared" si="0"/>
        <v>0</v>
      </c>
      <c r="K12" s="64">
        <f t="shared" si="1"/>
        <v>24</v>
      </c>
      <c r="L12" s="65">
        <f t="shared" si="2"/>
        <v>0</v>
      </c>
      <c r="M12" s="65">
        <f t="shared" si="3"/>
        <v>34620</v>
      </c>
      <c r="N12" s="65">
        <f t="shared" si="4"/>
        <v>36060</v>
      </c>
      <c r="O12" s="65">
        <f t="shared" si="5"/>
        <v>1440</v>
      </c>
      <c r="P12" s="66" t="str">
        <f>IF(O12&lt;time_NORMS!C10,(time_NORMS!C10-O12)*time_NORMS!D10,"0,00")</f>
        <v>0,00</v>
      </c>
      <c r="Q12" s="66" t="str">
        <f>IF(O12&gt;time_NORMS!C10,(O12-time_NORMS!C10)*time_NORMS!E10,"0,00")</f>
        <v>0,00</v>
      </c>
      <c r="R12" s="60">
        <v>0</v>
      </c>
      <c r="S12" s="60">
        <v>0</v>
      </c>
      <c r="T12" s="61">
        <v>0</v>
      </c>
      <c r="U12" s="62">
        <v>0</v>
      </c>
      <c r="V12" s="62">
        <v>0</v>
      </c>
      <c r="W12" s="63">
        <v>0</v>
      </c>
      <c r="X12" s="64">
        <f t="shared" si="6"/>
        <v>0</v>
      </c>
      <c r="Y12" s="64">
        <f t="shared" si="7"/>
        <v>0</v>
      </c>
      <c r="Z12" s="65">
        <f t="shared" si="8"/>
        <v>0</v>
      </c>
      <c r="AA12" s="65">
        <f t="shared" si="9"/>
        <v>0</v>
      </c>
      <c r="AB12" s="65">
        <f t="shared" si="10"/>
        <v>0</v>
      </c>
      <c r="AC12" s="65">
        <f t="shared" si="11"/>
        <v>0</v>
      </c>
      <c r="AD12" s="63">
        <v>0</v>
      </c>
      <c r="AE12" s="67">
        <f t="shared" si="12"/>
        <v>0</v>
      </c>
      <c r="AF12" s="68">
        <f t="shared" si="13"/>
        <v>0</v>
      </c>
      <c r="AG12" s="66">
        <f t="shared" si="14"/>
        <v>0</v>
      </c>
      <c r="AH12" s="72">
        <f t="shared" si="15"/>
        <v>0</v>
      </c>
    </row>
    <row r="13" spans="1:34" ht="10.5" customHeight="1">
      <c r="A13" s="59">
        <f>drivers_list!B13</f>
        <v>43</v>
      </c>
      <c r="B13" s="59" t="str">
        <f>drivers_list!C13</f>
        <v>Паливода Геннадій</v>
      </c>
      <c r="C13" s="59" t="str">
        <f>drivers_list!E13</f>
        <v>Корнієнко Віталій</v>
      </c>
      <c r="D13" s="60">
        <v>9</v>
      </c>
      <c r="E13" s="60">
        <v>38</v>
      </c>
      <c r="F13" s="61">
        <v>0</v>
      </c>
      <c r="G13" s="62">
        <v>10</v>
      </c>
      <c r="H13" s="62">
        <v>2</v>
      </c>
      <c r="I13" s="63">
        <v>0</v>
      </c>
      <c r="J13" s="64">
        <f t="shared" si="0"/>
        <v>0</v>
      </c>
      <c r="K13" s="64">
        <f t="shared" si="1"/>
        <v>24</v>
      </c>
      <c r="L13" s="65">
        <f t="shared" si="2"/>
        <v>0</v>
      </c>
      <c r="M13" s="65">
        <f t="shared" si="3"/>
        <v>34680</v>
      </c>
      <c r="N13" s="65">
        <f t="shared" si="4"/>
        <v>36120</v>
      </c>
      <c r="O13" s="65">
        <f t="shared" si="5"/>
        <v>1440</v>
      </c>
      <c r="P13" s="66" t="str">
        <f>IF(O13&lt;time_NORMS!C11,(time_NORMS!C11-O13)*time_NORMS!D11,"0,00")</f>
        <v>0,00</v>
      </c>
      <c r="Q13" s="66" t="str">
        <f>IF(O13&gt;time_NORMS!C11,(O13-time_NORMS!C11)*time_NORMS!E11,"0,00")</f>
        <v>0,00</v>
      </c>
      <c r="R13" s="60">
        <v>0</v>
      </c>
      <c r="S13" s="60">
        <v>0</v>
      </c>
      <c r="T13" s="61">
        <v>0</v>
      </c>
      <c r="U13" s="62">
        <v>0</v>
      </c>
      <c r="V13" s="62">
        <v>0</v>
      </c>
      <c r="W13" s="63">
        <v>0</v>
      </c>
      <c r="X13" s="64">
        <f t="shared" si="6"/>
        <v>0</v>
      </c>
      <c r="Y13" s="64">
        <f t="shared" si="7"/>
        <v>0</v>
      </c>
      <c r="Z13" s="65">
        <f t="shared" si="8"/>
        <v>0</v>
      </c>
      <c r="AA13" s="65">
        <f t="shared" si="9"/>
        <v>0</v>
      </c>
      <c r="AB13" s="65">
        <f t="shared" si="10"/>
        <v>0</v>
      </c>
      <c r="AC13" s="65">
        <f t="shared" si="11"/>
        <v>0</v>
      </c>
      <c r="AD13" s="63">
        <v>0</v>
      </c>
      <c r="AE13" s="67">
        <f t="shared" si="12"/>
        <v>0</v>
      </c>
      <c r="AF13" s="68">
        <f t="shared" si="13"/>
        <v>0</v>
      </c>
      <c r="AG13" s="66">
        <f t="shared" si="14"/>
        <v>0</v>
      </c>
      <c r="AH13" s="72">
        <f t="shared" si="15"/>
        <v>0</v>
      </c>
    </row>
    <row r="14" spans="1:34" ht="10.5" customHeight="1">
      <c r="A14" s="59">
        <f>drivers_list!B14</f>
        <v>50</v>
      </c>
      <c r="B14" s="59" t="str">
        <f>drivers_list!C14</f>
        <v>Колодинський Сергій </v>
      </c>
      <c r="C14" s="59" t="str">
        <f>drivers_list!E14</f>
        <v>Доможирський Павло</v>
      </c>
      <c r="D14" s="60">
        <v>9</v>
      </c>
      <c r="E14" s="60">
        <v>39</v>
      </c>
      <c r="F14" s="61">
        <v>0</v>
      </c>
      <c r="G14" s="62">
        <v>10</v>
      </c>
      <c r="H14" s="62">
        <v>3</v>
      </c>
      <c r="I14" s="63">
        <v>0</v>
      </c>
      <c r="J14" s="64">
        <f t="shared" si="0"/>
        <v>0</v>
      </c>
      <c r="K14" s="64">
        <f t="shared" si="1"/>
        <v>24</v>
      </c>
      <c r="L14" s="65">
        <f t="shared" si="2"/>
        <v>0</v>
      </c>
      <c r="M14" s="65">
        <f t="shared" si="3"/>
        <v>34740</v>
      </c>
      <c r="N14" s="65">
        <f t="shared" si="4"/>
        <v>36180</v>
      </c>
      <c r="O14" s="65">
        <f t="shared" si="5"/>
        <v>1440</v>
      </c>
      <c r="P14" s="66" t="str">
        <f>IF(O14&lt;time_NORMS!C12,(time_NORMS!C12-O14)*time_NORMS!D12,"0,00")</f>
        <v>0,00</v>
      </c>
      <c r="Q14" s="66" t="str">
        <f>IF(O14&gt;time_NORMS!C12,(O14-time_NORMS!C12)*time_NORMS!E12,"0,00")</f>
        <v>0,00</v>
      </c>
      <c r="R14" s="60">
        <v>0</v>
      </c>
      <c r="S14" s="60">
        <v>0</v>
      </c>
      <c r="T14" s="61">
        <v>0</v>
      </c>
      <c r="U14" s="62">
        <v>0</v>
      </c>
      <c r="V14" s="62">
        <v>0</v>
      </c>
      <c r="W14" s="63">
        <v>0</v>
      </c>
      <c r="X14" s="64">
        <f t="shared" si="6"/>
        <v>0</v>
      </c>
      <c r="Y14" s="64">
        <f t="shared" si="7"/>
        <v>0</v>
      </c>
      <c r="Z14" s="65">
        <f t="shared" si="8"/>
        <v>0</v>
      </c>
      <c r="AA14" s="65">
        <f t="shared" si="9"/>
        <v>0</v>
      </c>
      <c r="AB14" s="65">
        <f t="shared" si="10"/>
        <v>0</v>
      </c>
      <c r="AC14" s="65">
        <f t="shared" si="11"/>
        <v>0</v>
      </c>
      <c r="AD14" s="63">
        <v>0</v>
      </c>
      <c r="AE14" s="67">
        <f t="shared" si="12"/>
        <v>0</v>
      </c>
      <c r="AF14" s="68">
        <f t="shared" si="13"/>
        <v>0</v>
      </c>
      <c r="AG14" s="66">
        <f t="shared" si="14"/>
        <v>0</v>
      </c>
      <c r="AH14" s="72">
        <f t="shared" si="15"/>
        <v>0</v>
      </c>
    </row>
    <row r="15" spans="1:34" ht="10.5" customHeight="1">
      <c r="A15" s="59">
        <f>drivers_list!B15</f>
        <v>47</v>
      </c>
      <c r="B15" s="59" t="str">
        <f>drivers_list!C15</f>
        <v>Ивко Анатолий</v>
      </c>
      <c r="C15" s="59" t="str">
        <f>drivers_list!E15</f>
        <v>Игорь Мышко</v>
      </c>
      <c r="D15" s="60">
        <v>9</v>
      </c>
      <c r="E15" s="60">
        <v>40</v>
      </c>
      <c r="F15" s="61">
        <v>0</v>
      </c>
      <c r="G15" s="62">
        <v>10</v>
      </c>
      <c r="H15" s="62">
        <v>4</v>
      </c>
      <c r="I15" s="63">
        <v>0</v>
      </c>
      <c r="J15" s="64">
        <f t="shared" si="0"/>
        <v>0</v>
      </c>
      <c r="K15" s="64">
        <f t="shared" si="1"/>
        <v>24</v>
      </c>
      <c r="L15" s="65">
        <f t="shared" si="2"/>
        <v>0</v>
      </c>
      <c r="M15" s="65">
        <f t="shared" si="3"/>
        <v>34800</v>
      </c>
      <c r="N15" s="65">
        <f t="shared" si="4"/>
        <v>36240</v>
      </c>
      <c r="O15" s="65">
        <f t="shared" si="5"/>
        <v>1440</v>
      </c>
      <c r="P15" s="66" t="str">
        <f>IF(O15&lt;time_NORMS!C13,(time_NORMS!C13-O15)*time_NORMS!D13,"0,00")</f>
        <v>0,00</v>
      </c>
      <c r="Q15" s="66" t="str">
        <f>IF(O15&gt;time_NORMS!C13,(O15-time_NORMS!C13)*time_NORMS!E13,"0,00")</f>
        <v>0,00</v>
      </c>
      <c r="R15" s="60">
        <v>0</v>
      </c>
      <c r="S15" s="60">
        <v>0</v>
      </c>
      <c r="T15" s="61">
        <v>0</v>
      </c>
      <c r="U15" s="62">
        <v>0</v>
      </c>
      <c r="V15" s="62">
        <v>0</v>
      </c>
      <c r="W15" s="63">
        <v>0</v>
      </c>
      <c r="X15" s="64">
        <f t="shared" si="6"/>
        <v>0</v>
      </c>
      <c r="Y15" s="64">
        <f t="shared" si="7"/>
        <v>0</v>
      </c>
      <c r="Z15" s="65">
        <f t="shared" si="8"/>
        <v>0</v>
      </c>
      <c r="AA15" s="65">
        <f t="shared" si="9"/>
        <v>0</v>
      </c>
      <c r="AB15" s="65">
        <f t="shared" si="10"/>
        <v>0</v>
      </c>
      <c r="AC15" s="65">
        <f t="shared" si="11"/>
        <v>0</v>
      </c>
      <c r="AD15" s="63">
        <v>0</v>
      </c>
      <c r="AE15" s="67">
        <f t="shared" si="12"/>
        <v>0</v>
      </c>
      <c r="AF15" s="68">
        <f t="shared" si="13"/>
        <v>0</v>
      </c>
      <c r="AG15" s="66">
        <f t="shared" si="14"/>
        <v>0</v>
      </c>
      <c r="AH15" s="72">
        <f t="shared" si="15"/>
        <v>0</v>
      </c>
    </row>
    <row r="16" spans="1:34" ht="10.5" customHeight="1">
      <c r="A16" s="59">
        <f>drivers_list!B16</f>
        <v>51</v>
      </c>
      <c r="B16" s="59" t="str">
        <f>drivers_list!C16</f>
        <v>Кулинич Ігор</v>
      </c>
      <c r="C16" s="59" t="str">
        <f>drivers_list!E16</f>
        <v>Гресько Юрій</v>
      </c>
      <c r="D16" s="60">
        <v>9</v>
      </c>
      <c r="E16" s="60">
        <v>41</v>
      </c>
      <c r="F16" s="61">
        <v>0</v>
      </c>
      <c r="G16" s="62">
        <v>10</v>
      </c>
      <c r="H16" s="62">
        <v>5</v>
      </c>
      <c r="I16" s="63">
        <v>0</v>
      </c>
      <c r="J16" s="64">
        <f t="shared" si="0"/>
        <v>0</v>
      </c>
      <c r="K16" s="64">
        <f t="shared" si="1"/>
        <v>24</v>
      </c>
      <c r="L16" s="65">
        <f t="shared" si="2"/>
        <v>0</v>
      </c>
      <c r="M16" s="65">
        <f t="shared" si="3"/>
        <v>34860</v>
      </c>
      <c r="N16" s="65">
        <f t="shared" si="4"/>
        <v>36300</v>
      </c>
      <c r="O16" s="65">
        <f t="shared" si="5"/>
        <v>1440</v>
      </c>
      <c r="P16" s="66" t="str">
        <f>IF(O16&lt;time_NORMS!C14,(time_NORMS!C14-O16)*time_NORMS!D14,"0,00")</f>
        <v>0,00</v>
      </c>
      <c r="Q16" s="66" t="str">
        <f>IF(O16&gt;time_NORMS!C14,(O16-time_NORMS!C14)*time_NORMS!E14,"0,00")</f>
        <v>0,00</v>
      </c>
      <c r="R16" s="60">
        <v>0</v>
      </c>
      <c r="S16" s="60">
        <v>0</v>
      </c>
      <c r="T16" s="61">
        <v>0</v>
      </c>
      <c r="U16" s="62">
        <v>0</v>
      </c>
      <c r="V16" s="62">
        <v>0</v>
      </c>
      <c r="W16" s="63">
        <v>0</v>
      </c>
      <c r="X16" s="64">
        <f t="shared" si="6"/>
        <v>0</v>
      </c>
      <c r="Y16" s="64">
        <f t="shared" si="7"/>
        <v>0</v>
      </c>
      <c r="Z16" s="65">
        <f t="shared" si="8"/>
        <v>0</v>
      </c>
      <c r="AA16" s="65">
        <f t="shared" si="9"/>
        <v>0</v>
      </c>
      <c r="AB16" s="65">
        <f t="shared" si="10"/>
        <v>0</v>
      </c>
      <c r="AC16" s="65">
        <f t="shared" si="11"/>
        <v>0</v>
      </c>
      <c r="AD16" s="63">
        <v>0</v>
      </c>
      <c r="AE16" s="67">
        <f t="shared" si="12"/>
        <v>0</v>
      </c>
      <c r="AF16" s="68">
        <f t="shared" si="13"/>
        <v>0</v>
      </c>
      <c r="AG16" s="66">
        <f t="shared" si="14"/>
        <v>0</v>
      </c>
      <c r="AH16" s="72">
        <f t="shared" si="15"/>
        <v>0</v>
      </c>
    </row>
    <row r="17" spans="1:34" ht="10.5" customHeight="1">
      <c r="A17" s="59">
        <f>drivers_list!B17</f>
        <v>55</v>
      </c>
      <c r="B17" s="59" t="str">
        <f>drivers_list!C17</f>
        <v>Шурыгин Владимир </v>
      </c>
      <c r="C17" s="59" t="str">
        <f>drivers_list!E17</f>
        <v>Шурыгина Анна </v>
      </c>
      <c r="D17" s="60">
        <v>9</v>
      </c>
      <c r="E17" s="60">
        <v>42</v>
      </c>
      <c r="F17" s="61">
        <v>0</v>
      </c>
      <c r="G17" s="62">
        <v>10</v>
      </c>
      <c r="H17" s="62">
        <v>6</v>
      </c>
      <c r="I17" s="63">
        <v>0</v>
      </c>
      <c r="J17" s="64">
        <f t="shared" si="0"/>
        <v>0</v>
      </c>
      <c r="K17" s="64">
        <f t="shared" si="1"/>
        <v>24</v>
      </c>
      <c r="L17" s="65">
        <f t="shared" si="2"/>
        <v>0</v>
      </c>
      <c r="M17" s="65">
        <f t="shared" si="3"/>
        <v>34920</v>
      </c>
      <c r="N17" s="65">
        <f t="shared" si="4"/>
        <v>36360</v>
      </c>
      <c r="O17" s="65">
        <f t="shared" si="5"/>
        <v>1440</v>
      </c>
      <c r="P17" s="66" t="str">
        <f>IF(O17&lt;time_NORMS!C15,(time_NORMS!C15-O17)*time_NORMS!D15,"0,00")</f>
        <v>0,00</v>
      </c>
      <c r="Q17" s="66" t="str">
        <f>IF(O17&gt;time_NORMS!C15,(O17-time_NORMS!C15)*time_NORMS!E15,"0,00")</f>
        <v>0,00</v>
      </c>
      <c r="R17" s="60">
        <v>0</v>
      </c>
      <c r="S17" s="60">
        <v>0</v>
      </c>
      <c r="T17" s="61">
        <v>0</v>
      </c>
      <c r="U17" s="62">
        <v>0</v>
      </c>
      <c r="V17" s="62">
        <v>0</v>
      </c>
      <c r="W17" s="63">
        <v>0</v>
      </c>
      <c r="X17" s="64">
        <f t="shared" si="6"/>
        <v>0</v>
      </c>
      <c r="Y17" s="64">
        <f t="shared" si="7"/>
        <v>0</v>
      </c>
      <c r="Z17" s="65">
        <f t="shared" si="8"/>
        <v>0</v>
      </c>
      <c r="AA17" s="65">
        <f t="shared" si="9"/>
        <v>0</v>
      </c>
      <c r="AB17" s="65">
        <f t="shared" si="10"/>
        <v>0</v>
      </c>
      <c r="AC17" s="65">
        <f t="shared" si="11"/>
        <v>0</v>
      </c>
      <c r="AD17" s="63">
        <v>0</v>
      </c>
      <c r="AE17" s="67">
        <f t="shared" si="12"/>
        <v>0</v>
      </c>
      <c r="AF17" s="68">
        <f t="shared" si="13"/>
        <v>0</v>
      </c>
      <c r="AG17" s="66">
        <f t="shared" si="14"/>
        <v>0</v>
      </c>
      <c r="AH17" s="72">
        <f t="shared" si="15"/>
        <v>0</v>
      </c>
    </row>
    <row r="18" spans="1:34" ht="10.5" customHeight="1">
      <c r="A18" s="59">
        <f>drivers_list!B18</f>
        <v>49</v>
      </c>
      <c r="B18" s="59" t="str">
        <f>drivers_list!C18</f>
        <v>Оксюта Роман </v>
      </c>
      <c r="C18" s="59" t="str">
        <f>drivers_list!E18</f>
        <v>Волчок Євгеній </v>
      </c>
      <c r="D18" s="60">
        <v>9</v>
      </c>
      <c r="E18" s="60">
        <v>43</v>
      </c>
      <c r="F18" s="61">
        <v>0</v>
      </c>
      <c r="G18" s="62">
        <v>10</v>
      </c>
      <c r="H18" s="62">
        <v>7</v>
      </c>
      <c r="I18" s="63">
        <v>0</v>
      </c>
      <c r="J18" s="64">
        <f t="shared" si="0"/>
        <v>0</v>
      </c>
      <c r="K18" s="64">
        <f t="shared" si="1"/>
        <v>24</v>
      </c>
      <c r="L18" s="65">
        <f t="shared" si="2"/>
        <v>0</v>
      </c>
      <c r="M18" s="65">
        <f t="shared" si="3"/>
        <v>34980</v>
      </c>
      <c r="N18" s="65">
        <f t="shared" si="4"/>
        <v>36420</v>
      </c>
      <c r="O18" s="65">
        <f t="shared" si="5"/>
        <v>1440</v>
      </c>
      <c r="P18" s="66" t="str">
        <f>IF(O18&lt;time_NORMS!C16,(time_NORMS!C16-O18)*time_NORMS!D16,"0,00")</f>
        <v>0,00</v>
      </c>
      <c r="Q18" s="66" t="str">
        <f>IF(O18&gt;time_NORMS!C16,(O18-time_NORMS!C16)*time_NORMS!E16,"0,00")</f>
        <v>0,00</v>
      </c>
      <c r="R18" s="60">
        <v>0</v>
      </c>
      <c r="S18" s="60">
        <v>0</v>
      </c>
      <c r="T18" s="61">
        <v>0</v>
      </c>
      <c r="U18" s="62">
        <v>0</v>
      </c>
      <c r="V18" s="62">
        <v>0</v>
      </c>
      <c r="W18" s="63">
        <v>0</v>
      </c>
      <c r="X18" s="64">
        <f t="shared" si="6"/>
        <v>0</v>
      </c>
      <c r="Y18" s="64">
        <f t="shared" si="7"/>
        <v>0</v>
      </c>
      <c r="Z18" s="65">
        <f t="shared" si="8"/>
        <v>0</v>
      </c>
      <c r="AA18" s="65">
        <f t="shared" si="9"/>
        <v>0</v>
      </c>
      <c r="AB18" s="65">
        <f t="shared" si="10"/>
        <v>0</v>
      </c>
      <c r="AC18" s="65">
        <f t="shared" si="11"/>
        <v>0</v>
      </c>
      <c r="AD18" s="63">
        <v>0</v>
      </c>
      <c r="AE18" s="67">
        <f t="shared" si="12"/>
        <v>0</v>
      </c>
      <c r="AF18" s="68">
        <f t="shared" si="13"/>
        <v>0</v>
      </c>
      <c r="AG18" s="66">
        <f t="shared" si="14"/>
        <v>0</v>
      </c>
      <c r="AH18" s="72">
        <f t="shared" si="15"/>
        <v>0</v>
      </c>
    </row>
    <row r="19" spans="1:34" ht="10.5" customHeight="1">
      <c r="A19" s="59">
        <f>drivers_list!B19</f>
        <v>41</v>
      </c>
      <c r="B19" s="59" t="str">
        <f>drivers_list!C19</f>
        <v>Голуб Олександр</v>
      </c>
      <c r="C19" s="59" t="str">
        <f>drivers_list!E19</f>
        <v>Вишневецкий Вадим</v>
      </c>
      <c r="D19" s="60">
        <v>9</v>
      </c>
      <c r="E19" s="60">
        <v>44</v>
      </c>
      <c r="F19" s="61">
        <v>0</v>
      </c>
      <c r="G19" s="62">
        <v>10</v>
      </c>
      <c r="H19" s="62">
        <v>8</v>
      </c>
      <c r="I19" s="63">
        <v>0</v>
      </c>
      <c r="J19" s="64">
        <f t="shared" si="0"/>
        <v>0</v>
      </c>
      <c r="K19" s="64">
        <f t="shared" si="1"/>
        <v>24</v>
      </c>
      <c r="L19" s="65">
        <f t="shared" si="2"/>
        <v>0</v>
      </c>
      <c r="M19" s="65">
        <f t="shared" si="3"/>
        <v>35040</v>
      </c>
      <c r="N19" s="65">
        <f t="shared" si="4"/>
        <v>36480</v>
      </c>
      <c r="O19" s="65">
        <f t="shared" si="5"/>
        <v>1440</v>
      </c>
      <c r="P19" s="66" t="str">
        <f>IF(O19&lt;time_NORMS!C17,(time_NORMS!C17-O19)*time_NORMS!D17,"0,00")</f>
        <v>0,00</v>
      </c>
      <c r="Q19" s="66" t="str">
        <f>IF(O19&gt;time_NORMS!C17,(O19-time_NORMS!C17)*time_NORMS!E17,"0,00")</f>
        <v>0,00</v>
      </c>
      <c r="R19" s="60">
        <v>0</v>
      </c>
      <c r="S19" s="60">
        <v>0</v>
      </c>
      <c r="T19" s="61">
        <v>0</v>
      </c>
      <c r="U19" s="62">
        <v>0</v>
      </c>
      <c r="V19" s="62">
        <v>0</v>
      </c>
      <c r="W19" s="63">
        <v>0</v>
      </c>
      <c r="X19" s="64">
        <f t="shared" si="6"/>
        <v>0</v>
      </c>
      <c r="Y19" s="64">
        <f t="shared" si="7"/>
        <v>0</v>
      </c>
      <c r="Z19" s="65">
        <f t="shared" si="8"/>
        <v>0</v>
      </c>
      <c r="AA19" s="65">
        <f t="shared" si="9"/>
        <v>0</v>
      </c>
      <c r="AB19" s="65">
        <f t="shared" si="10"/>
        <v>0</v>
      </c>
      <c r="AC19" s="65">
        <f t="shared" si="11"/>
        <v>0</v>
      </c>
      <c r="AD19" s="63">
        <v>0</v>
      </c>
      <c r="AE19" s="67">
        <f t="shared" si="12"/>
        <v>0</v>
      </c>
      <c r="AF19" s="68">
        <f t="shared" si="13"/>
        <v>0</v>
      </c>
      <c r="AG19" s="66">
        <f t="shared" si="14"/>
        <v>0</v>
      </c>
      <c r="AH19" s="72">
        <f t="shared" si="15"/>
        <v>0</v>
      </c>
    </row>
    <row r="20" spans="1:34" ht="10.5" customHeight="1">
      <c r="A20" s="59">
        <f>drivers_list!B20</f>
        <v>56</v>
      </c>
      <c r="B20" s="59" t="str">
        <f>drivers_list!C20</f>
        <v>Вовкотруб Олександр </v>
      </c>
      <c r="C20" s="59" t="str">
        <f>drivers_list!E20</f>
        <v>Педос Віталій </v>
      </c>
      <c r="D20" s="60">
        <v>9</v>
      </c>
      <c r="E20" s="60">
        <v>45</v>
      </c>
      <c r="F20" s="61">
        <v>0</v>
      </c>
      <c r="G20" s="62">
        <v>10</v>
      </c>
      <c r="H20" s="62">
        <v>9</v>
      </c>
      <c r="I20" s="63">
        <v>0</v>
      </c>
      <c r="J20" s="64">
        <f t="shared" si="0"/>
        <v>0</v>
      </c>
      <c r="K20" s="64">
        <f t="shared" si="1"/>
        <v>24</v>
      </c>
      <c r="L20" s="65">
        <f t="shared" si="2"/>
        <v>0</v>
      </c>
      <c r="M20" s="65">
        <f t="shared" si="3"/>
        <v>35100</v>
      </c>
      <c r="N20" s="65">
        <f t="shared" si="4"/>
        <v>36540</v>
      </c>
      <c r="O20" s="65">
        <f t="shared" si="5"/>
        <v>1440</v>
      </c>
      <c r="P20" s="66" t="str">
        <f>IF(O20&lt;time_NORMS!C18,(time_NORMS!C18-O20)*time_NORMS!D18,"0,00")</f>
        <v>0,00</v>
      </c>
      <c r="Q20" s="66" t="str">
        <f>IF(O20&gt;time_NORMS!C18,(O20-time_NORMS!C18)*time_NORMS!E18,"0,00")</f>
        <v>0,00</v>
      </c>
      <c r="R20" s="60">
        <v>0</v>
      </c>
      <c r="S20" s="60">
        <v>0</v>
      </c>
      <c r="T20" s="61">
        <v>0</v>
      </c>
      <c r="U20" s="62">
        <v>0</v>
      </c>
      <c r="V20" s="62">
        <v>0</v>
      </c>
      <c r="W20" s="63">
        <v>0</v>
      </c>
      <c r="X20" s="64">
        <f t="shared" si="6"/>
        <v>0</v>
      </c>
      <c r="Y20" s="64">
        <f t="shared" si="7"/>
        <v>0</v>
      </c>
      <c r="Z20" s="65">
        <f t="shared" si="8"/>
        <v>0</v>
      </c>
      <c r="AA20" s="65">
        <f t="shared" si="9"/>
        <v>0</v>
      </c>
      <c r="AB20" s="65">
        <f t="shared" si="10"/>
        <v>0</v>
      </c>
      <c r="AC20" s="65">
        <f t="shared" si="11"/>
        <v>0</v>
      </c>
      <c r="AD20" s="63">
        <v>0</v>
      </c>
      <c r="AE20" s="67">
        <f t="shared" si="12"/>
        <v>0</v>
      </c>
      <c r="AF20" s="68">
        <f t="shared" si="13"/>
        <v>0</v>
      </c>
      <c r="AG20" s="66">
        <f t="shared" si="14"/>
        <v>0</v>
      </c>
      <c r="AH20" s="72">
        <f t="shared" si="15"/>
        <v>0</v>
      </c>
    </row>
    <row r="21" spans="1:34" ht="10.5" customHeight="1">
      <c r="A21" s="59">
        <f>drivers_list!B21</f>
        <v>34</v>
      </c>
      <c r="B21" s="59" t="str">
        <f>drivers_list!C21</f>
        <v>Яроменко Андрій </v>
      </c>
      <c r="C21" s="59" t="str">
        <f>drivers_list!E21</f>
        <v>Маслечко Богдан </v>
      </c>
      <c r="D21" s="60">
        <v>9</v>
      </c>
      <c r="E21" s="60">
        <v>46</v>
      </c>
      <c r="F21" s="61">
        <v>0</v>
      </c>
      <c r="G21" s="62">
        <v>10</v>
      </c>
      <c r="H21" s="62">
        <v>10</v>
      </c>
      <c r="I21" s="63">
        <v>0</v>
      </c>
      <c r="J21" s="64">
        <f t="shared" si="0"/>
        <v>0</v>
      </c>
      <c r="K21" s="64">
        <f t="shared" si="1"/>
        <v>24</v>
      </c>
      <c r="L21" s="65">
        <f t="shared" si="2"/>
        <v>0</v>
      </c>
      <c r="M21" s="65">
        <f t="shared" si="3"/>
        <v>35160</v>
      </c>
      <c r="N21" s="65">
        <f t="shared" si="4"/>
        <v>36600</v>
      </c>
      <c r="O21" s="65">
        <f t="shared" si="5"/>
        <v>1440</v>
      </c>
      <c r="P21" s="66" t="str">
        <f>IF(O21&lt;time_NORMS!C19,(time_NORMS!C19-O21)*time_NORMS!D19,"0,00")</f>
        <v>0,00</v>
      </c>
      <c r="Q21" s="66" t="str">
        <f>IF(O21&gt;time_NORMS!C19,(O21-time_NORMS!C19)*time_NORMS!E19,"0,00")</f>
        <v>0,00</v>
      </c>
      <c r="R21" s="60">
        <v>0</v>
      </c>
      <c r="S21" s="60">
        <v>0</v>
      </c>
      <c r="T21" s="61">
        <v>0</v>
      </c>
      <c r="U21" s="62">
        <v>0</v>
      </c>
      <c r="V21" s="62">
        <v>0</v>
      </c>
      <c r="W21" s="63">
        <v>0</v>
      </c>
      <c r="X21" s="64">
        <f t="shared" si="6"/>
        <v>0</v>
      </c>
      <c r="Y21" s="64">
        <f t="shared" si="7"/>
        <v>0</v>
      </c>
      <c r="Z21" s="65">
        <f t="shared" si="8"/>
        <v>0</v>
      </c>
      <c r="AA21" s="65">
        <f t="shared" si="9"/>
        <v>0</v>
      </c>
      <c r="AB21" s="65">
        <f t="shared" si="10"/>
        <v>0</v>
      </c>
      <c r="AC21" s="65">
        <f t="shared" si="11"/>
        <v>0</v>
      </c>
      <c r="AD21" s="63">
        <v>0</v>
      </c>
      <c r="AE21" s="67">
        <f t="shared" si="12"/>
        <v>0</v>
      </c>
      <c r="AF21" s="68">
        <f t="shared" si="13"/>
        <v>0</v>
      </c>
      <c r="AG21" s="66">
        <f t="shared" si="14"/>
        <v>0</v>
      </c>
      <c r="AH21" s="72">
        <f t="shared" si="15"/>
        <v>0</v>
      </c>
    </row>
    <row r="22" spans="1:34" ht="10.5" customHeight="1">
      <c r="A22" s="59">
        <f>drivers_list!B22</f>
        <v>37</v>
      </c>
      <c r="B22" s="59" t="str">
        <f>drivers_list!C22</f>
        <v>Труш Михайло</v>
      </c>
      <c r="C22" s="59" t="str">
        <f>drivers_list!E22</f>
        <v>Гресько Юрій</v>
      </c>
      <c r="D22" s="60">
        <v>9</v>
      </c>
      <c r="E22" s="60">
        <v>47</v>
      </c>
      <c r="F22" s="61">
        <v>0</v>
      </c>
      <c r="G22" s="62">
        <v>10</v>
      </c>
      <c r="H22" s="62">
        <v>11</v>
      </c>
      <c r="I22" s="63">
        <v>0</v>
      </c>
      <c r="J22" s="64">
        <f t="shared" si="0"/>
        <v>0</v>
      </c>
      <c r="K22" s="64">
        <f t="shared" si="1"/>
        <v>24</v>
      </c>
      <c r="L22" s="65">
        <f t="shared" si="2"/>
        <v>0</v>
      </c>
      <c r="M22" s="65">
        <f t="shared" si="3"/>
        <v>35220</v>
      </c>
      <c r="N22" s="65">
        <f t="shared" si="4"/>
        <v>36660</v>
      </c>
      <c r="O22" s="65">
        <f t="shared" si="5"/>
        <v>1440</v>
      </c>
      <c r="P22" s="66" t="str">
        <f>IF(O22&lt;time_NORMS!C20,(time_NORMS!C20-O22)*time_NORMS!D20,"0,00")</f>
        <v>0,00</v>
      </c>
      <c r="Q22" s="66" t="str">
        <f>IF(O22&gt;time_NORMS!C20,(O22-time_NORMS!C20)*time_NORMS!E20,"0,00")</f>
        <v>0,00</v>
      </c>
      <c r="R22" s="60">
        <v>0</v>
      </c>
      <c r="S22" s="60">
        <v>0</v>
      </c>
      <c r="T22" s="61">
        <v>0</v>
      </c>
      <c r="U22" s="62">
        <v>0</v>
      </c>
      <c r="V22" s="62">
        <v>0</v>
      </c>
      <c r="W22" s="63">
        <v>0</v>
      </c>
      <c r="X22" s="64">
        <f t="shared" si="6"/>
        <v>0</v>
      </c>
      <c r="Y22" s="64">
        <f t="shared" si="7"/>
        <v>0</v>
      </c>
      <c r="Z22" s="65">
        <f t="shared" si="8"/>
        <v>0</v>
      </c>
      <c r="AA22" s="65">
        <f t="shared" si="9"/>
        <v>0</v>
      </c>
      <c r="AB22" s="65">
        <f t="shared" si="10"/>
        <v>0</v>
      </c>
      <c r="AC22" s="65">
        <f t="shared" si="11"/>
        <v>0</v>
      </c>
      <c r="AD22" s="63">
        <v>0</v>
      </c>
      <c r="AE22" s="67">
        <f t="shared" si="12"/>
        <v>0</v>
      </c>
      <c r="AF22" s="68">
        <f t="shared" si="13"/>
        <v>0</v>
      </c>
      <c r="AG22" s="66">
        <f t="shared" si="14"/>
        <v>0</v>
      </c>
      <c r="AH22" s="72">
        <f t="shared" si="15"/>
        <v>0</v>
      </c>
    </row>
    <row r="23" spans="1:34" ht="10.5" customHeight="1">
      <c r="A23" s="59">
        <f>drivers_list!B23</f>
        <v>35</v>
      </c>
      <c r="B23" s="59" t="str">
        <f>drivers_list!C23</f>
        <v>Притика Артем</v>
      </c>
      <c r="C23" s="59" t="str">
        <f>drivers_list!E23</f>
        <v>Шевченко Ірина</v>
      </c>
      <c r="D23" s="60">
        <v>9</v>
      </c>
      <c r="E23" s="60">
        <v>51</v>
      </c>
      <c r="F23" s="61">
        <v>0</v>
      </c>
      <c r="G23" s="62">
        <v>10</v>
      </c>
      <c r="H23" s="62">
        <v>15</v>
      </c>
      <c r="I23" s="63">
        <v>0</v>
      </c>
      <c r="J23" s="64">
        <f t="shared" si="0"/>
        <v>0</v>
      </c>
      <c r="K23" s="64">
        <f t="shared" si="1"/>
        <v>24</v>
      </c>
      <c r="L23" s="65">
        <f t="shared" si="2"/>
        <v>0</v>
      </c>
      <c r="M23" s="65">
        <f t="shared" si="3"/>
        <v>35460</v>
      </c>
      <c r="N23" s="65">
        <f t="shared" si="4"/>
        <v>36900</v>
      </c>
      <c r="O23" s="65">
        <f t="shared" si="5"/>
        <v>1440</v>
      </c>
      <c r="P23" s="66" t="str">
        <f>IF(O23&lt;time_NORMS!C21,(time_NORMS!C21-O23)*time_NORMS!D21,"0,00")</f>
        <v>0,00</v>
      </c>
      <c r="Q23" s="66" t="str">
        <f>IF(O23&gt;time_NORMS!C21,(O23-time_NORMS!C21)*time_NORMS!E21,"0,00")</f>
        <v>0,00</v>
      </c>
      <c r="R23" s="60">
        <v>0</v>
      </c>
      <c r="S23" s="60">
        <v>0</v>
      </c>
      <c r="T23" s="61">
        <v>0</v>
      </c>
      <c r="U23" s="62">
        <v>0</v>
      </c>
      <c r="V23" s="62">
        <v>0</v>
      </c>
      <c r="W23" s="63">
        <v>0</v>
      </c>
      <c r="X23" s="64">
        <f t="shared" si="6"/>
        <v>0</v>
      </c>
      <c r="Y23" s="64">
        <f t="shared" si="7"/>
        <v>0</v>
      </c>
      <c r="Z23" s="65">
        <f t="shared" si="8"/>
        <v>0</v>
      </c>
      <c r="AA23" s="65">
        <f t="shared" si="9"/>
        <v>0</v>
      </c>
      <c r="AB23" s="65">
        <f t="shared" si="10"/>
        <v>0</v>
      </c>
      <c r="AC23" s="65">
        <f t="shared" si="11"/>
        <v>0</v>
      </c>
      <c r="AD23" s="63">
        <v>0</v>
      </c>
      <c r="AE23" s="67">
        <f t="shared" si="12"/>
        <v>0</v>
      </c>
      <c r="AF23" s="68">
        <f t="shared" si="13"/>
        <v>0</v>
      </c>
      <c r="AG23" s="66">
        <f t="shared" si="14"/>
        <v>0</v>
      </c>
      <c r="AH23" s="72">
        <f t="shared" si="15"/>
        <v>0</v>
      </c>
    </row>
    <row r="24" spans="1:34" ht="10.5" customHeight="1">
      <c r="A24" s="59">
        <f>drivers_list!B24</f>
        <v>52</v>
      </c>
      <c r="B24" s="59" t="str">
        <f>drivers_list!C24</f>
        <v>Козаківський Євген</v>
      </c>
      <c r="C24" s="59" t="str">
        <f>drivers_list!E24</f>
        <v>Макаров Артем</v>
      </c>
      <c r="D24" s="60">
        <v>9</v>
      </c>
      <c r="E24" s="60">
        <v>49</v>
      </c>
      <c r="F24" s="61">
        <v>0</v>
      </c>
      <c r="G24" s="62">
        <v>10</v>
      </c>
      <c r="H24" s="62">
        <v>13</v>
      </c>
      <c r="I24" s="63">
        <v>0</v>
      </c>
      <c r="J24" s="64">
        <f t="shared" si="0"/>
        <v>0</v>
      </c>
      <c r="K24" s="64">
        <f t="shared" si="1"/>
        <v>24</v>
      </c>
      <c r="L24" s="65">
        <f t="shared" si="2"/>
        <v>0</v>
      </c>
      <c r="M24" s="65">
        <f t="shared" si="3"/>
        <v>35340</v>
      </c>
      <c r="N24" s="65">
        <f t="shared" si="4"/>
        <v>36780</v>
      </c>
      <c r="O24" s="65">
        <f t="shared" si="5"/>
        <v>1440</v>
      </c>
      <c r="P24" s="66" t="str">
        <f>IF(O24&lt;time_NORMS!C22,(time_NORMS!C22-O24)*time_NORMS!D22,"0,00")</f>
        <v>0,00</v>
      </c>
      <c r="Q24" s="66" t="str">
        <f>IF(O24&gt;time_NORMS!C22,(O24-time_NORMS!C22)*time_NORMS!E22,"0,00")</f>
        <v>0,00</v>
      </c>
      <c r="R24" s="60">
        <v>0</v>
      </c>
      <c r="S24" s="60">
        <v>0</v>
      </c>
      <c r="T24" s="61">
        <v>0</v>
      </c>
      <c r="U24" s="62">
        <v>0</v>
      </c>
      <c r="V24" s="62">
        <v>0</v>
      </c>
      <c r="W24" s="63">
        <v>0</v>
      </c>
      <c r="X24" s="64">
        <f t="shared" si="6"/>
        <v>0</v>
      </c>
      <c r="Y24" s="64">
        <f t="shared" si="7"/>
        <v>0</v>
      </c>
      <c r="Z24" s="65">
        <f t="shared" si="8"/>
        <v>0</v>
      </c>
      <c r="AA24" s="65">
        <f t="shared" si="9"/>
        <v>0</v>
      </c>
      <c r="AB24" s="65">
        <f t="shared" si="10"/>
        <v>0</v>
      </c>
      <c r="AC24" s="65">
        <f t="shared" si="11"/>
        <v>0</v>
      </c>
      <c r="AD24" s="63">
        <v>0</v>
      </c>
      <c r="AE24" s="67">
        <f t="shared" si="12"/>
        <v>0</v>
      </c>
      <c r="AF24" s="68">
        <f t="shared" si="13"/>
        <v>0</v>
      </c>
      <c r="AG24" s="66">
        <f t="shared" si="14"/>
        <v>0</v>
      </c>
      <c r="AH24" s="72">
        <f t="shared" si="15"/>
        <v>0</v>
      </c>
    </row>
    <row r="25" spans="1:34" ht="10.5" customHeight="1">
      <c r="A25" s="59">
        <f>drivers_list!B25</f>
        <v>53</v>
      </c>
      <c r="B25" s="59" t="str">
        <f>drivers_list!C25</f>
        <v>Приймак Михайло</v>
      </c>
      <c r="C25" s="59" t="str">
        <f>drivers_list!E25</f>
        <v>Козлов Геннадій</v>
      </c>
      <c r="D25" s="60">
        <v>9</v>
      </c>
      <c r="E25" s="60">
        <v>50</v>
      </c>
      <c r="F25" s="61">
        <v>0</v>
      </c>
      <c r="G25" s="62">
        <v>10</v>
      </c>
      <c r="H25" s="62">
        <v>14</v>
      </c>
      <c r="I25" s="63">
        <v>0</v>
      </c>
      <c r="J25" s="64">
        <f t="shared" si="0"/>
        <v>0</v>
      </c>
      <c r="K25" s="64">
        <f t="shared" si="1"/>
        <v>24</v>
      </c>
      <c r="L25" s="65">
        <f t="shared" si="2"/>
        <v>0</v>
      </c>
      <c r="M25" s="65">
        <f t="shared" si="3"/>
        <v>35400</v>
      </c>
      <c r="N25" s="65">
        <f t="shared" si="4"/>
        <v>36840</v>
      </c>
      <c r="O25" s="65">
        <f t="shared" si="5"/>
        <v>1440</v>
      </c>
      <c r="P25" s="66" t="str">
        <f>IF(O25&lt;time_NORMS!C23,(time_NORMS!C23-O25)*time_NORMS!D23,"0,00")</f>
        <v>0,00</v>
      </c>
      <c r="Q25" s="66" t="str">
        <f>IF(O25&gt;time_NORMS!C23,(O25-time_NORMS!C23)*time_NORMS!E23,"0,00")</f>
        <v>0,00</v>
      </c>
      <c r="R25" s="60">
        <v>0</v>
      </c>
      <c r="S25" s="60">
        <v>0</v>
      </c>
      <c r="T25" s="61">
        <v>0</v>
      </c>
      <c r="U25" s="62">
        <v>0</v>
      </c>
      <c r="V25" s="62">
        <v>0</v>
      </c>
      <c r="W25" s="63">
        <v>0</v>
      </c>
      <c r="X25" s="64">
        <f t="shared" si="6"/>
        <v>0</v>
      </c>
      <c r="Y25" s="64">
        <f t="shared" si="7"/>
        <v>0</v>
      </c>
      <c r="Z25" s="65">
        <f t="shared" si="8"/>
        <v>0</v>
      </c>
      <c r="AA25" s="65">
        <f t="shared" si="9"/>
        <v>0</v>
      </c>
      <c r="AB25" s="65">
        <f t="shared" si="10"/>
        <v>0</v>
      </c>
      <c r="AC25" s="65">
        <f t="shared" si="11"/>
        <v>0</v>
      </c>
      <c r="AD25" s="63">
        <v>0</v>
      </c>
      <c r="AE25" s="67">
        <f t="shared" si="12"/>
        <v>0</v>
      </c>
      <c r="AF25" s="68">
        <f t="shared" si="13"/>
        <v>0</v>
      </c>
      <c r="AG25" s="66">
        <f t="shared" si="14"/>
        <v>0</v>
      </c>
      <c r="AH25" s="72">
        <f t="shared" si="15"/>
        <v>0</v>
      </c>
    </row>
    <row r="26" spans="1:34" ht="10.5" customHeight="1">
      <c r="A26" s="59" t="str">
        <f>drivers_list!B26</f>
        <v>"0000"</v>
      </c>
      <c r="B26" s="59" t="str">
        <f>drivers_list!C26</f>
        <v>N11</v>
      </c>
      <c r="C26" s="59" t="str">
        <f>drivers_list!E26</f>
        <v>N12</v>
      </c>
      <c r="D26" s="60">
        <v>9</v>
      </c>
      <c r="E26" s="60"/>
      <c r="F26" s="61"/>
      <c r="G26" s="62"/>
      <c r="H26" s="62"/>
      <c r="I26" s="63"/>
      <c r="J26" s="64"/>
      <c r="K26" s="64"/>
      <c r="L26" s="65"/>
      <c r="M26" s="65"/>
      <c r="N26" s="65"/>
      <c r="O26" s="65"/>
      <c r="P26" s="66"/>
      <c r="Q26" s="66"/>
      <c r="R26" s="60"/>
      <c r="S26" s="60"/>
      <c r="T26" s="61"/>
      <c r="U26" s="62"/>
      <c r="V26" s="62"/>
      <c r="W26" s="63"/>
      <c r="X26" s="64"/>
      <c r="Y26" s="64"/>
      <c r="Z26" s="65"/>
      <c r="AA26" s="65"/>
      <c r="AB26" s="65"/>
      <c r="AC26" s="65"/>
      <c r="AD26" s="63"/>
      <c r="AE26" s="67"/>
      <c r="AF26" s="68"/>
      <c r="AG26" s="66"/>
      <c r="AH26" s="69"/>
    </row>
    <row r="27" spans="1:34" ht="10.5" customHeight="1">
      <c r="A27" s="59" t="str">
        <f>drivers_list!B27</f>
        <v>"000"</v>
      </c>
      <c r="B27" s="59" t="str">
        <f>drivers_list!C27</f>
        <v>N21</v>
      </c>
      <c r="C27" s="59" t="str">
        <f>drivers_list!E27</f>
        <v>N22</v>
      </c>
      <c r="D27" s="60">
        <v>9</v>
      </c>
      <c r="E27" s="60"/>
      <c r="F27" s="61"/>
      <c r="G27" s="62"/>
      <c r="H27" s="62"/>
      <c r="I27" s="63"/>
      <c r="J27" s="64"/>
      <c r="K27" s="64"/>
      <c r="L27" s="65"/>
      <c r="M27" s="65"/>
      <c r="N27" s="65"/>
      <c r="O27" s="65"/>
      <c r="P27" s="66"/>
      <c r="Q27" s="66"/>
      <c r="R27" s="60"/>
      <c r="S27" s="60"/>
      <c r="T27" s="61"/>
      <c r="U27" s="62"/>
      <c r="V27" s="62"/>
      <c r="W27" s="63"/>
      <c r="X27" s="64"/>
      <c r="Y27" s="64"/>
      <c r="Z27" s="65"/>
      <c r="AA27" s="65"/>
      <c r="AB27" s="65"/>
      <c r="AC27" s="65"/>
      <c r="AD27" s="63"/>
      <c r="AE27" s="67"/>
      <c r="AF27" s="68"/>
      <c r="AG27" s="66"/>
      <c r="AH27" s="69"/>
    </row>
    <row r="28" spans="1:34" ht="10.5" customHeight="1">
      <c r="A28" s="59" t="str">
        <f>drivers_list!B28</f>
        <v>"00"</v>
      </c>
      <c r="B28" s="59" t="str">
        <f>drivers_list!C28</f>
        <v>N31</v>
      </c>
      <c r="C28" s="59" t="str">
        <f>drivers_list!E28</f>
        <v>N32</v>
      </c>
      <c r="D28" s="60">
        <v>9</v>
      </c>
      <c r="E28" s="60"/>
      <c r="F28" s="61"/>
      <c r="G28" s="62"/>
      <c r="H28" s="62"/>
      <c r="I28" s="63"/>
      <c r="J28" s="64"/>
      <c r="K28" s="64"/>
      <c r="L28" s="65"/>
      <c r="M28" s="65"/>
      <c r="N28" s="65"/>
      <c r="O28" s="65"/>
      <c r="P28" s="66"/>
      <c r="Q28" s="66"/>
      <c r="R28" s="60"/>
      <c r="S28" s="60"/>
      <c r="T28" s="61"/>
      <c r="U28" s="62"/>
      <c r="V28" s="62"/>
      <c r="W28" s="63"/>
      <c r="X28" s="64"/>
      <c r="Y28" s="64"/>
      <c r="Z28" s="65"/>
      <c r="AA28" s="65"/>
      <c r="AB28" s="65"/>
      <c r="AC28" s="65"/>
      <c r="AD28" s="63"/>
      <c r="AE28" s="67"/>
      <c r="AF28" s="68"/>
      <c r="AG28" s="66"/>
      <c r="AH28" s="69"/>
    </row>
    <row r="29" spans="1:34" ht="10.5" customHeight="1">
      <c r="A29" s="59" t="str">
        <f>drivers_list!B29</f>
        <v>"0"</v>
      </c>
      <c r="B29" s="59" t="str">
        <f>drivers_list!C29</f>
        <v>N41</v>
      </c>
      <c r="C29" s="59" t="str">
        <f>drivers_list!E29</f>
        <v>N42</v>
      </c>
      <c r="D29" s="60">
        <v>9</v>
      </c>
      <c r="E29" s="60"/>
      <c r="F29" s="61"/>
      <c r="G29" s="62"/>
      <c r="H29" s="62"/>
      <c r="I29" s="63"/>
      <c r="J29" s="64"/>
      <c r="K29" s="64"/>
      <c r="L29" s="65"/>
      <c r="M29" s="65"/>
      <c r="N29" s="65"/>
      <c r="O29" s="65"/>
      <c r="P29" s="66"/>
      <c r="Q29" s="66"/>
      <c r="R29" s="60"/>
      <c r="S29" s="60"/>
      <c r="T29" s="61"/>
      <c r="U29" s="62"/>
      <c r="V29" s="62"/>
      <c r="W29" s="63"/>
      <c r="X29" s="64"/>
      <c r="Y29" s="64"/>
      <c r="Z29" s="65"/>
      <c r="AA29" s="65"/>
      <c r="AB29" s="65"/>
      <c r="AC29" s="65"/>
      <c r="AD29" s="63"/>
      <c r="AE29" s="67"/>
      <c r="AF29" s="68"/>
      <c r="AG29" s="66"/>
      <c r="AH29" s="69"/>
    </row>
    <row r="30" ht="15">
      <c r="AE30" s="1"/>
    </row>
    <row r="31" ht="15">
      <c r="AE31" s="1"/>
    </row>
    <row r="32" ht="15">
      <c r="AE32" s="1"/>
    </row>
    <row r="33" ht="15">
      <c r="AE33" s="1"/>
    </row>
    <row r="34" ht="15">
      <c r="AE34" s="1"/>
    </row>
    <row r="35" ht="15">
      <c r="AE35" s="1"/>
    </row>
    <row r="36" ht="15">
      <c r="AE36" s="1"/>
    </row>
    <row r="37" ht="15">
      <c r="AE37" s="1"/>
    </row>
    <row r="38" ht="15">
      <c r="AE3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5.28125" style="0" customWidth="1"/>
    <col min="2" max="2" width="15.421875" style="0" hidden="1" customWidth="1"/>
    <col min="3" max="3" width="15.57421875" style="0" hidden="1" customWidth="1"/>
    <col min="4" max="4" width="3.28125" style="0" customWidth="1"/>
    <col min="5" max="5" width="4.00390625" style="0" customWidth="1"/>
    <col min="6" max="6" width="5.140625" style="0" customWidth="1"/>
    <col min="7" max="7" width="3.28125" style="0" customWidth="1"/>
    <col min="8" max="8" width="4.421875" style="0" customWidth="1"/>
    <col min="9" max="9" width="4.8515625" style="0" customWidth="1"/>
    <col min="10" max="10" width="3.8515625" style="0" customWidth="1"/>
    <col min="11" max="11" width="4.57421875" style="0" customWidth="1"/>
    <col min="12" max="12" width="5.00390625" style="0" customWidth="1"/>
    <col min="13" max="13" width="9.7109375" style="0" customWidth="1"/>
    <col min="15" max="15" width="8.28125" style="0" customWidth="1"/>
    <col min="17" max="17" width="7.140625" style="0" customWidth="1"/>
    <col min="18" max="18" width="3.57421875" style="0" customWidth="1"/>
    <col min="19" max="19" width="4.421875" style="0" customWidth="1"/>
    <col min="20" max="20" width="6.57421875" style="0" customWidth="1"/>
    <col min="21" max="21" width="8.140625" style="0" customWidth="1"/>
  </cols>
  <sheetData>
    <row r="1" ht="15">
      <c r="R1" s="1"/>
    </row>
    <row r="2" spans="1:21" ht="15">
      <c r="A2" s="50"/>
      <c r="B2" s="50"/>
      <c r="C2" s="50"/>
      <c r="D2" s="51" t="s">
        <v>30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3"/>
      <c r="S2" s="50"/>
      <c r="T2" s="50"/>
      <c r="U2" s="50"/>
    </row>
    <row r="3" spans="1:21" ht="15">
      <c r="A3" s="50"/>
      <c r="B3" s="50"/>
      <c r="C3" s="50"/>
      <c r="D3" s="50" t="s">
        <v>31</v>
      </c>
      <c r="E3" s="50"/>
      <c r="F3" s="50"/>
      <c r="G3" s="50" t="s">
        <v>32</v>
      </c>
      <c r="H3" s="50"/>
      <c r="I3" s="50"/>
      <c r="J3" s="50" t="s">
        <v>9</v>
      </c>
      <c r="K3" s="50"/>
      <c r="L3" s="50"/>
      <c r="M3" s="50"/>
      <c r="N3" s="50"/>
      <c r="O3" s="50"/>
      <c r="P3" s="50"/>
      <c r="Q3" s="50"/>
      <c r="R3" s="53" t="s">
        <v>29</v>
      </c>
      <c r="S3" s="50"/>
      <c r="T3" s="50"/>
      <c r="U3" s="50"/>
    </row>
    <row r="4" spans="1:21" ht="23.25">
      <c r="A4" s="54" t="s">
        <v>6</v>
      </c>
      <c r="B4" s="55" t="s">
        <v>7</v>
      </c>
      <c r="C4" s="55" t="s">
        <v>8</v>
      </c>
      <c r="D4" s="56" t="s">
        <v>0</v>
      </c>
      <c r="E4" s="56" t="s">
        <v>1</v>
      </c>
      <c r="F4" s="56" t="s">
        <v>2</v>
      </c>
      <c r="G4" s="56" t="s">
        <v>0</v>
      </c>
      <c r="H4" s="56" t="s">
        <v>1</v>
      </c>
      <c r="I4" s="56" t="s">
        <v>2</v>
      </c>
      <c r="J4" s="56" t="s">
        <v>0</v>
      </c>
      <c r="K4" s="56" t="s">
        <v>1</v>
      </c>
      <c r="L4" s="56" t="s">
        <v>2</v>
      </c>
      <c r="M4" s="57" t="s">
        <v>4</v>
      </c>
      <c r="N4" s="57" t="s">
        <v>3</v>
      </c>
      <c r="O4" s="57" t="s">
        <v>5</v>
      </c>
      <c r="P4" s="57" t="s">
        <v>13</v>
      </c>
      <c r="Q4" s="57" t="s">
        <v>10</v>
      </c>
      <c r="R4" s="58" t="s">
        <v>0</v>
      </c>
      <c r="S4" s="56" t="s">
        <v>1</v>
      </c>
      <c r="T4" s="56" t="s">
        <v>2</v>
      </c>
      <c r="U4" s="56" t="s">
        <v>18</v>
      </c>
    </row>
    <row r="5" spans="1:21" ht="10.5" customHeight="1">
      <c r="A5" s="59">
        <f>drivers_list!B5</f>
        <v>42</v>
      </c>
      <c r="B5" s="59" t="str">
        <f>drivers_list!C5</f>
        <v>Олесов Егор</v>
      </c>
      <c r="C5" s="59" t="str">
        <f>drivers_list!E5</f>
        <v>Опанасюк Олександр</v>
      </c>
      <c r="D5" s="64">
        <f>'P1-P1A'!G5</f>
        <v>9</v>
      </c>
      <c r="E5" s="64">
        <f>'P1-P1A'!H5</f>
        <v>54</v>
      </c>
      <c r="F5" s="65">
        <f>'P1-P1A'!I5</f>
        <v>0</v>
      </c>
      <c r="G5" s="62">
        <v>10</v>
      </c>
      <c r="H5" s="62">
        <v>24</v>
      </c>
      <c r="I5" s="63">
        <v>0</v>
      </c>
      <c r="J5" s="64">
        <f>INT(O5/3600)</f>
        <v>0</v>
      </c>
      <c r="K5" s="64">
        <f>INT((O5-J5*3600)/60)</f>
        <v>30</v>
      </c>
      <c r="L5" s="65">
        <f>O5-(J5*3600+K5*60)</f>
        <v>0</v>
      </c>
      <c r="M5" s="65">
        <f>D5*3600+E5*60+F5</f>
        <v>35640</v>
      </c>
      <c r="N5" s="65">
        <f>G5*3600+H5*60+I5</f>
        <v>37440</v>
      </c>
      <c r="O5" s="65">
        <f>N5-M5</f>
        <v>1800</v>
      </c>
      <c r="P5" s="66" t="str">
        <f>IF(O5&lt;time_NORMS!B3,(time_NORMS!B3-O5)*time_NORMS!D3,"0,00")</f>
        <v>0,00</v>
      </c>
      <c r="Q5" s="66" t="str">
        <f>IF(O5&gt;time_NORMS!B3,(O5-time_NORMS!B3)*time_NORMS!E3,"0,00")</f>
        <v>0,00</v>
      </c>
      <c r="R5" s="67">
        <f>INT(U5/3600)</f>
        <v>0</v>
      </c>
      <c r="S5" s="68">
        <f>INT((U5-R5*3600)/60)</f>
        <v>0</v>
      </c>
      <c r="T5" s="66">
        <f>U5-(R5*3600+S5*60)</f>
        <v>0</v>
      </c>
      <c r="U5" s="72">
        <f>SUM(Q5,P5)</f>
        <v>0</v>
      </c>
    </row>
    <row r="6" spans="1:21" ht="10.5" customHeight="1">
      <c r="A6" s="59">
        <f>drivers_list!B6</f>
        <v>48</v>
      </c>
      <c r="B6" s="59" t="str">
        <f>drivers_list!C6</f>
        <v>Руденко Олександр </v>
      </c>
      <c r="C6" s="59" t="str">
        <f>drivers_list!E6</f>
        <v>Теплов Олег</v>
      </c>
      <c r="D6" s="64">
        <f>'P1-P1A'!G6</f>
        <v>9</v>
      </c>
      <c r="E6" s="64">
        <f>'P1-P1A'!H6</f>
        <v>57</v>
      </c>
      <c r="F6" s="65">
        <f>'P1-P1A'!I6</f>
        <v>0</v>
      </c>
      <c r="G6" s="62">
        <v>10</v>
      </c>
      <c r="H6" s="62">
        <v>27</v>
      </c>
      <c r="I6" s="63">
        <v>0</v>
      </c>
      <c r="J6" s="64">
        <f aca="true" t="shared" si="0" ref="J6:J25">INT(O6/3600)</f>
        <v>0</v>
      </c>
      <c r="K6" s="64">
        <f aca="true" t="shared" si="1" ref="K6:K25">INT((O6-J6*3600)/60)</f>
        <v>30</v>
      </c>
      <c r="L6" s="65">
        <f aca="true" t="shared" si="2" ref="L6:L25">O6-(J6*3600+K6*60)</f>
        <v>0</v>
      </c>
      <c r="M6" s="65">
        <f aca="true" t="shared" si="3" ref="M6:M25">D6*3600+E6*60+F6</f>
        <v>35820</v>
      </c>
      <c r="N6" s="65">
        <f aca="true" t="shared" si="4" ref="N6:N25">G6*3600+H6*60+I6</f>
        <v>37620</v>
      </c>
      <c r="O6" s="65">
        <f aca="true" t="shared" si="5" ref="O6:O25">N6-M6</f>
        <v>1800</v>
      </c>
      <c r="P6" s="66" t="str">
        <f>IF(O6&lt;time_NORMS!B4,(time_NORMS!B4-O6)*time_NORMS!D4,"0,00")</f>
        <v>0,00</v>
      </c>
      <c r="Q6" s="66" t="str">
        <f>IF(O6&gt;time_NORMS!B4,(O6-time_NORMS!B4)*time_NORMS!E4,"0,00")</f>
        <v>0,00</v>
      </c>
      <c r="R6" s="67">
        <f aca="true" t="shared" si="6" ref="R6:R25">INT(U6/3600)</f>
        <v>0</v>
      </c>
      <c r="S6" s="68">
        <f aca="true" t="shared" si="7" ref="S6:S25">INT((U6-R6*3600)/60)</f>
        <v>0</v>
      </c>
      <c r="T6" s="66">
        <f aca="true" t="shared" si="8" ref="T6:T25">U6-(R6*3600+S6*60)</f>
        <v>0</v>
      </c>
      <c r="U6" s="72">
        <f aca="true" t="shared" si="9" ref="U6:U25">SUM(Q6,P6)</f>
        <v>0</v>
      </c>
    </row>
    <row r="7" spans="1:21" ht="10.5" customHeight="1">
      <c r="A7" s="59">
        <f>drivers_list!B7</f>
        <v>38</v>
      </c>
      <c r="B7" s="59" t="str">
        <f>drivers_list!C7</f>
        <v>Кукарека Олег </v>
      </c>
      <c r="C7" s="59" t="str">
        <f>drivers_list!E7</f>
        <v>Бондаренко Ірина</v>
      </c>
      <c r="D7" s="64">
        <f>'P1-P1A'!G7</f>
        <v>9</v>
      </c>
      <c r="E7" s="64">
        <f>'P1-P1A'!H7</f>
        <v>58</v>
      </c>
      <c r="F7" s="65">
        <f>'P1-P1A'!I7</f>
        <v>0</v>
      </c>
      <c r="G7" s="62">
        <v>10</v>
      </c>
      <c r="H7" s="62">
        <v>28</v>
      </c>
      <c r="I7" s="63">
        <v>0</v>
      </c>
      <c r="J7" s="64">
        <f t="shared" si="0"/>
        <v>0</v>
      </c>
      <c r="K7" s="64">
        <f t="shared" si="1"/>
        <v>30</v>
      </c>
      <c r="L7" s="65">
        <f t="shared" si="2"/>
        <v>0</v>
      </c>
      <c r="M7" s="65">
        <f t="shared" si="3"/>
        <v>35880</v>
      </c>
      <c r="N7" s="65">
        <f t="shared" si="4"/>
        <v>37680</v>
      </c>
      <c r="O7" s="65">
        <f t="shared" si="5"/>
        <v>1800</v>
      </c>
      <c r="P7" s="66" t="str">
        <f>IF(O7&lt;time_NORMS!B5,(time_NORMS!B5-O7)*time_NORMS!D5,"0,00")</f>
        <v>0,00</v>
      </c>
      <c r="Q7" s="66" t="str">
        <f>IF(O7&gt;time_NORMS!B5,(O7-time_NORMS!B5)*time_NORMS!E5,"0,00")</f>
        <v>0,00</v>
      </c>
      <c r="R7" s="67">
        <f t="shared" si="6"/>
        <v>0</v>
      </c>
      <c r="S7" s="68">
        <f t="shared" si="7"/>
        <v>0</v>
      </c>
      <c r="T7" s="66">
        <f t="shared" si="8"/>
        <v>0</v>
      </c>
      <c r="U7" s="72">
        <f t="shared" si="9"/>
        <v>0</v>
      </c>
    </row>
    <row r="8" spans="1:21" ht="10.5" customHeight="1">
      <c r="A8" s="59">
        <f>drivers_list!B8</f>
        <v>36</v>
      </c>
      <c r="B8" s="59" t="str">
        <f>drivers_list!C8</f>
        <v>КАТ</v>
      </c>
      <c r="C8" s="59" t="str">
        <f>drivers_list!E8</f>
        <v>Бондар Максим</v>
      </c>
      <c r="D8" s="64">
        <f>'P1-P1A'!G8</f>
        <v>9</v>
      </c>
      <c r="E8" s="64">
        <f>'P1-P1A'!H8</f>
        <v>59</v>
      </c>
      <c r="F8" s="65">
        <f>'P1-P1A'!I8</f>
        <v>0</v>
      </c>
      <c r="G8" s="62">
        <v>10</v>
      </c>
      <c r="H8" s="62">
        <v>29</v>
      </c>
      <c r="I8" s="63">
        <v>0</v>
      </c>
      <c r="J8" s="64">
        <f t="shared" si="0"/>
        <v>0</v>
      </c>
      <c r="K8" s="64">
        <f t="shared" si="1"/>
        <v>30</v>
      </c>
      <c r="L8" s="65">
        <f t="shared" si="2"/>
        <v>0</v>
      </c>
      <c r="M8" s="65">
        <f t="shared" si="3"/>
        <v>35940</v>
      </c>
      <c r="N8" s="65">
        <f t="shared" si="4"/>
        <v>37740</v>
      </c>
      <c r="O8" s="65">
        <f t="shared" si="5"/>
        <v>1800</v>
      </c>
      <c r="P8" s="66" t="str">
        <f>IF(O8&lt;time_NORMS!B6,(time_NORMS!B6-O8)*time_NORMS!D6,"0,00")</f>
        <v>0,00</v>
      </c>
      <c r="Q8" s="66" t="str">
        <f>IF(O8&gt;time_NORMS!B6,(O8-time_NORMS!B6)*time_NORMS!E6,"0,00")</f>
        <v>0,00</v>
      </c>
      <c r="R8" s="67">
        <f t="shared" si="6"/>
        <v>0</v>
      </c>
      <c r="S8" s="68">
        <f t="shared" si="7"/>
        <v>0</v>
      </c>
      <c r="T8" s="66">
        <f t="shared" si="8"/>
        <v>0</v>
      </c>
      <c r="U8" s="72">
        <f t="shared" si="9"/>
        <v>0</v>
      </c>
    </row>
    <row r="9" spans="1:21" ht="10.5" customHeight="1">
      <c r="A9" s="59">
        <f>drivers_list!B9</f>
        <v>44</v>
      </c>
      <c r="B9" s="59" t="str">
        <f>drivers_list!C9</f>
        <v>Дембик Дмитрий</v>
      </c>
      <c r="C9" s="59" t="str">
        <f>drivers_list!E9</f>
        <v>Ваганова Юлия</v>
      </c>
      <c r="D9" s="64">
        <f>'P1-P1A'!G9</f>
        <v>10</v>
      </c>
      <c r="E9" s="64">
        <f>'P1-P1A'!H9</f>
        <v>0</v>
      </c>
      <c r="F9" s="65">
        <f>'P1-P1A'!I9</f>
        <v>0</v>
      </c>
      <c r="G9" s="62">
        <v>10</v>
      </c>
      <c r="H9" s="62">
        <v>30</v>
      </c>
      <c r="I9" s="63">
        <v>0</v>
      </c>
      <c r="J9" s="64">
        <f t="shared" si="0"/>
        <v>0</v>
      </c>
      <c r="K9" s="64">
        <f t="shared" si="1"/>
        <v>30</v>
      </c>
      <c r="L9" s="65">
        <f t="shared" si="2"/>
        <v>0</v>
      </c>
      <c r="M9" s="65">
        <f t="shared" si="3"/>
        <v>36000</v>
      </c>
      <c r="N9" s="65">
        <f t="shared" si="4"/>
        <v>37800</v>
      </c>
      <c r="O9" s="65">
        <f t="shared" si="5"/>
        <v>1800</v>
      </c>
      <c r="P9" s="66" t="str">
        <f>IF(O9&lt;time_NORMS!B7,(time_NORMS!B7-O9)*time_NORMS!D7,"0,00")</f>
        <v>0,00</v>
      </c>
      <c r="Q9" s="66" t="str">
        <f>IF(O9&gt;time_NORMS!B7,(O9-time_NORMS!B7)*time_NORMS!E7,"0,00")</f>
        <v>0,00</v>
      </c>
      <c r="R9" s="67">
        <f t="shared" si="6"/>
        <v>0</v>
      </c>
      <c r="S9" s="68">
        <f t="shared" si="7"/>
        <v>0</v>
      </c>
      <c r="T9" s="66">
        <f t="shared" si="8"/>
        <v>0</v>
      </c>
      <c r="U9" s="72">
        <f t="shared" si="9"/>
        <v>0</v>
      </c>
    </row>
    <row r="10" spans="1:21" ht="10.5" customHeight="1">
      <c r="A10" s="59">
        <f>drivers_list!B10</f>
        <v>54</v>
      </c>
      <c r="B10" s="59" t="str">
        <f>drivers_list!C10</f>
        <v>Камратов Сергій</v>
      </c>
      <c r="C10" s="59" t="str">
        <f>drivers_list!E10</f>
        <v>Добріков Віктор</v>
      </c>
      <c r="D10" s="64">
        <f>'P1-P1A'!G10</f>
        <v>10</v>
      </c>
      <c r="E10" s="64">
        <f>'P1-P1A'!H10</f>
        <v>1</v>
      </c>
      <c r="F10" s="65">
        <f>'P1-P1A'!I10</f>
        <v>0</v>
      </c>
      <c r="G10" s="62">
        <v>10</v>
      </c>
      <c r="H10" s="62">
        <v>32</v>
      </c>
      <c r="I10" s="63">
        <v>0</v>
      </c>
      <c r="J10" s="64">
        <f t="shared" si="0"/>
        <v>0</v>
      </c>
      <c r="K10" s="64">
        <f t="shared" si="1"/>
        <v>31</v>
      </c>
      <c r="L10" s="65">
        <f t="shared" si="2"/>
        <v>0</v>
      </c>
      <c r="M10" s="65">
        <f t="shared" si="3"/>
        <v>36060</v>
      </c>
      <c r="N10" s="65">
        <f t="shared" si="4"/>
        <v>37920</v>
      </c>
      <c r="O10" s="65">
        <f t="shared" si="5"/>
        <v>1860</v>
      </c>
      <c r="P10" s="66" t="str">
        <f>IF(O10&lt;time_NORMS!B8,(time_NORMS!B8-O10)*time_NORMS!D8,"0,00")</f>
        <v>0,00</v>
      </c>
      <c r="Q10" s="66">
        <f>IF(O10&gt;time_NORMS!B8,(O10-time_NORMS!B8)*time_NORMS!E8,"0,00")</f>
        <v>9.999600000000001</v>
      </c>
      <c r="R10" s="67">
        <f t="shared" si="6"/>
        <v>0</v>
      </c>
      <c r="S10" s="68">
        <f t="shared" si="7"/>
        <v>0</v>
      </c>
      <c r="T10" s="66">
        <f t="shared" si="8"/>
        <v>9.999600000000001</v>
      </c>
      <c r="U10" s="72">
        <f t="shared" si="9"/>
        <v>9.999600000000001</v>
      </c>
    </row>
    <row r="11" spans="1:21" ht="10.5" customHeight="1">
      <c r="A11" s="59">
        <f>drivers_list!B11</f>
        <v>39</v>
      </c>
      <c r="B11" s="59" t="str">
        <f>drivers_list!C11</f>
        <v>Гальвес Олександр</v>
      </c>
      <c r="C11" s="59" t="str">
        <f>drivers_list!E11</f>
        <v>Жилин Артем</v>
      </c>
      <c r="D11" s="64">
        <f>'P1-P1A'!G11</f>
        <v>10</v>
      </c>
      <c r="E11" s="64">
        <f>'P1-P1A'!H11</f>
        <v>0</v>
      </c>
      <c r="F11" s="65">
        <f>'P1-P1A'!I11</f>
        <v>0</v>
      </c>
      <c r="G11" s="62">
        <v>10</v>
      </c>
      <c r="H11" s="62">
        <v>31</v>
      </c>
      <c r="I11" s="63">
        <v>0</v>
      </c>
      <c r="J11" s="64">
        <f t="shared" si="0"/>
        <v>0</v>
      </c>
      <c r="K11" s="64">
        <f t="shared" si="1"/>
        <v>31</v>
      </c>
      <c r="L11" s="65">
        <f t="shared" si="2"/>
        <v>0</v>
      </c>
      <c r="M11" s="65">
        <f t="shared" si="3"/>
        <v>36000</v>
      </c>
      <c r="N11" s="65">
        <f t="shared" si="4"/>
        <v>37860</v>
      </c>
      <c r="O11" s="65">
        <f t="shared" si="5"/>
        <v>1860</v>
      </c>
      <c r="P11" s="66" t="str">
        <f>IF(O11&lt;time_NORMS!B9,(time_NORMS!B9-O11)*time_NORMS!D9,"0,00")</f>
        <v>0,00</v>
      </c>
      <c r="Q11" s="66">
        <f>IF(O11&gt;time_NORMS!B9,(O11-time_NORMS!B9)*time_NORMS!E9,"0,00")</f>
        <v>9.999600000000001</v>
      </c>
      <c r="R11" s="67">
        <f t="shared" si="6"/>
        <v>0</v>
      </c>
      <c r="S11" s="68">
        <f t="shared" si="7"/>
        <v>0</v>
      </c>
      <c r="T11" s="66">
        <f t="shared" si="8"/>
        <v>9.999600000000001</v>
      </c>
      <c r="U11" s="72">
        <f t="shared" si="9"/>
        <v>9.999600000000001</v>
      </c>
    </row>
    <row r="12" spans="1:21" ht="10.5" customHeight="1">
      <c r="A12" s="59">
        <f>drivers_list!B12</f>
        <v>40</v>
      </c>
      <c r="B12" s="59" t="str">
        <f>drivers_list!C12</f>
        <v>Івахно Юрій</v>
      </c>
      <c r="C12" s="59" t="str">
        <f>drivers_list!E12</f>
        <v>Хиля Євгеній</v>
      </c>
      <c r="D12" s="64">
        <f>'P1-P1A'!G12</f>
        <v>10</v>
      </c>
      <c r="E12" s="64">
        <f>'P1-P1A'!H12</f>
        <v>1</v>
      </c>
      <c r="F12" s="65">
        <f>'P1-P1A'!I12</f>
        <v>0</v>
      </c>
      <c r="G12" s="62">
        <v>10</v>
      </c>
      <c r="H12" s="62">
        <v>33</v>
      </c>
      <c r="I12" s="63">
        <v>0</v>
      </c>
      <c r="J12" s="64">
        <f t="shared" si="0"/>
        <v>0</v>
      </c>
      <c r="K12" s="64">
        <f t="shared" si="1"/>
        <v>32</v>
      </c>
      <c r="L12" s="65">
        <f t="shared" si="2"/>
        <v>0</v>
      </c>
      <c r="M12" s="65">
        <f t="shared" si="3"/>
        <v>36060</v>
      </c>
      <c r="N12" s="65">
        <f t="shared" si="4"/>
        <v>37980</v>
      </c>
      <c r="O12" s="65">
        <f t="shared" si="5"/>
        <v>1920</v>
      </c>
      <c r="P12" s="66" t="str">
        <f>IF(O12&lt;time_NORMS!B10,(time_NORMS!B10-O12)*time_NORMS!D10,"0,00")</f>
        <v>0,00</v>
      </c>
      <c r="Q12" s="66">
        <f>IF(O12&gt;time_NORMS!B10,(O12-time_NORMS!B10)*time_NORMS!E10,"0,00")</f>
        <v>19.999200000000002</v>
      </c>
      <c r="R12" s="67">
        <f t="shared" si="6"/>
        <v>0</v>
      </c>
      <c r="S12" s="68">
        <f t="shared" si="7"/>
        <v>0</v>
      </c>
      <c r="T12" s="66">
        <f t="shared" si="8"/>
        <v>19.999200000000002</v>
      </c>
      <c r="U12" s="72">
        <f t="shared" si="9"/>
        <v>19.999200000000002</v>
      </c>
    </row>
    <row r="13" spans="1:21" ht="10.5" customHeight="1">
      <c r="A13" s="59">
        <f>drivers_list!B13</f>
        <v>43</v>
      </c>
      <c r="B13" s="59" t="str">
        <f>drivers_list!C13</f>
        <v>Паливода Геннадій</v>
      </c>
      <c r="C13" s="59" t="str">
        <f>drivers_list!E13</f>
        <v>Корнієнко Віталій</v>
      </c>
      <c r="D13" s="64">
        <f>'P1-P1A'!G13</f>
        <v>10</v>
      </c>
      <c r="E13" s="64">
        <f>'P1-P1A'!H13</f>
        <v>2</v>
      </c>
      <c r="F13" s="65">
        <f>'P1-P1A'!I13</f>
        <v>0</v>
      </c>
      <c r="G13" s="62">
        <v>10</v>
      </c>
      <c r="H13" s="62">
        <v>34</v>
      </c>
      <c r="I13" s="63">
        <v>0</v>
      </c>
      <c r="J13" s="64">
        <f t="shared" si="0"/>
        <v>0</v>
      </c>
      <c r="K13" s="64">
        <f t="shared" si="1"/>
        <v>32</v>
      </c>
      <c r="L13" s="65">
        <f t="shared" si="2"/>
        <v>0</v>
      </c>
      <c r="M13" s="65">
        <f t="shared" si="3"/>
        <v>36120</v>
      </c>
      <c r="N13" s="65">
        <f t="shared" si="4"/>
        <v>38040</v>
      </c>
      <c r="O13" s="65">
        <f t="shared" si="5"/>
        <v>1920</v>
      </c>
      <c r="P13" s="66" t="str">
        <f>IF(O13&lt;time_NORMS!B11,(time_NORMS!B11-O13)*time_NORMS!D11,"0,00")</f>
        <v>0,00</v>
      </c>
      <c r="Q13" s="66">
        <f>IF(O13&gt;time_NORMS!B11,(O13-time_NORMS!B11)*time_NORMS!E11,"0,00")</f>
        <v>19.999200000000002</v>
      </c>
      <c r="R13" s="67">
        <f t="shared" si="6"/>
        <v>0</v>
      </c>
      <c r="S13" s="68">
        <f t="shared" si="7"/>
        <v>0</v>
      </c>
      <c r="T13" s="66">
        <f t="shared" si="8"/>
        <v>19.999200000000002</v>
      </c>
      <c r="U13" s="72">
        <f t="shared" si="9"/>
        <v>19.999200000000002</v>
      </c>
    </row>
    <row r="14" spans="1:21" ht="10.5" customHeight="1">
      <c r="A14" s="59">
        <f>drivers_list!B14</f>
        <v>50</v>
      </c>
      <c r="B14" s="59" t="str">
        <f>drivers_list!C14</f>
        <v>Колодинський Сергій </v>
      </c>
      <c r="C14" s="59" t="str">
        <f>drivers_list!E14</f>
        <v>Доможирський Павло</v>
      </c>
      <c r="D14" s="64">
        <f>'P1-P1A'!G14</f>
        <v>10</v>
      </c>
      <c r="E14" s="64">
        <f>'P1-P1A'!H14</f>
        <v>3</v>
      </c>
      <c r="F14" s="65">
        <f>'P1-P1A'!I14</f>
        <v>0</v>
      </c>
      <c r="G14" s="62">
        <v>10</v>
      </c>
      <c r="H14" s="62">
        <v>35</v>
      </c>
      <c r="I14" s="63">
        <v>0</v>
      </c>
      <c r="J14" s="64">
        <f t="shared" si="0"/>
        <v>0</v>
      </c>
      <c r="K14" s="64">
        <f t="shared" si="1"/>
        <v>32</v>
      </c>
      <c r="L14" s="65">
        <f t="shared" si="2"/>
        <v>0</v>
      </c>
      <c r="M14" s="65">
        <f t="shared" si="3"/>
        <v>36180</v>
      </c>
      <c r="N14" s="65">
        <f t="shared" si="4"/>
        <v>38100</v>
      </c>
      <c r="O14" s="65">
        <f t="shared" si="5"/>
        <v>1920</v>
      </c>
      <c r="P14" s="66" t="str">
        <f>IF(O14&lt;time_NORMS!B12,(time_NORMS!B12-O14)*time_NORMS!D12,"0,00")</f>
        <v>0,00</v>
      </c>
      <c r="Q14" s="66">
        <f>IF(O14&gt;time_NORMS!B12,(O14-time_NORMS!B12)*time_NORMS!E12,"0,00")</f>
        <v>19.999200000000002</v>
      </c>
      <c r="R14" s="67">
        <f t="shared" si="6"/>
        <v>0</v>
      </c>
      <c r="S14" s="68">
        <f t="shared" si="7"/>
        <v>0</v>
      </c>
      <c r="T14" s="66">
        <f t="shared" si="8"/>
        <v>19.999200000000002</v>
      </c>
      <c r="U14" s="72">
        <f t="shared" si="9"/>
        <v>19.999200000000002</v>
      </c>
    </row>
    <row r="15" spans="1:21" ht="10.5" customHeight="1">
      <c r="A15" s="59">
        <f>drivers_list!B15</f>
        <v>47</v>
      </c>
      <c r="B15" s="59" t="str">
        <f>drivers_list!C15</f>
        <v>Ивко Анатолий</v>
      </c>
      <c r="C15" s="59" t="str">
        <f>drivers_list!E15</f>
        <v>Игорь Мышко</v>
      </c>
      <c r="D15" s="64">
        <f>'P1-P1A'!G15</f>
        <v>10</v>
      </c>
      <c r="E15" s="64">
        <f>'P1-P1A'!H15</f>
        <v>4</v>
      </c>
      <c r="F15" s="65">
        <f>'P1-P1A'!I15</f>
        <v>0</v>
      </c>
      <c r="G15" s="62">
        <v>10</v>
      </c>
      <c r="H15" s="62">
        <v>36</v>
      </c>
      <c r="I15" s="63">
        <v>0</v>
      </c>
      <c r="J15" s="64">
        <f t="shared" si="0"/>
        <v>0</v>
      </c>
      <c r="K15" s="64">
        <f t="shared" si="1"/>
        <v>32</v>
      </c>
      <c r="L15" s="65">
        <f t="shared" si="2"/>
        <v>0</v>
      </c>
      <c r="M15" s="65">
        <f t="shared" si="3"/>
        <v>36240</v>
      </c>
      <c r="N15" s="65">
        <f t="shared" si="4"/>
        <v>38160</v>
      </c>
      <c r="O15" s="65">
        <f t="shared" si="5"/>
        <v>1920</v>
      </c>
      <c r="P15" s="66" t="str">
        <f>IF(O15&lt;time_NORMS!B13,(time_NORMS!B13-O15)*time_NORMS!D13,"0,00")</f>
        <v>0,00</v>
      </c>
      <c r="Q15" s="66">
        <f>IF(O15&gt;time_NORMS!B13,(O15-time_NORMS!B13)*time_NORMS!E13,"0,00")</f>
        <v>19.999200000000002</v>
      </c>
      <c r="R15" s="67">
        <f t="shared" si="6"/>
        <v>0</v>
      </c>
      <c r="S15" s="68">
        <f t="shared" si="7"/>
        <v>0</v>
      </c>
      <c r="T15" s="66">
        <f t="shared" si="8"/>
        <v>19.999200000000002</v>
      </c>
      <c r="U15" s="72">
        <f t="shared" si="9"/>
        <v>19.999200000000002</v>
      </c>
    </row>
    <row r="16" spans="1:21" ht="10.5" customHeight="1">
      <c r="A16" s="59">
        <f>drivers_list!B16</f>
        <v>51</v>
      </c>
      <c r="B16" s="59" t="str">
        <f>drivers_list!C16</f>
        <v>Кулинич Ігор</v>
      </c>
      <c r="C16" s="59" t="str">
        <f>drivers_list!E16</f>
        <v>Гресько Юрій</v>
      </c>
      <c r="D16" s="64">
        <f>'P1-P1A'!G16</f>
        <v>10</v>
      </c>
      <c r="E16" s="64">
        <f>'P1-P1A'!H16</f>
        <v>5</v>
      </c>
      <c r="F16" s="65">
        <f>'P1-P1A'!I16</f>
        <v>0</v>
      </c>
      <c r="G16" s="62">
        <v>10</v>
      </c>
      <c r="H16" s="62">
        <v>37</v>
      </c>
      <c r="I16" s="63">
        <v>0</v>
      </c>
      <c r="J16" s="64">
        <f t="shared" si="0"/>
        <v>0</v>
      </c>
      <c r="K16" s="64">
        <f t="shared" si="1"/>
        <v>32</v>
      </c>
      <c r="L16" s="65">
        <f t="shared" si="2"/>
        <v>0</v>
      </c>
      <c r="M16" s="65">
        <f t="shared" si="3"/>
        <v>36300</v>
      </c>
      <c r="N16" s="65">
        <f t="shared" si="4"/>
        <v>38220</v>
      </c>
      <c r="O16" s="65">
        <f t="shared" si="5"/>
        <v>1920</v>
      </c>
      <c r="P16" s="66" t="str">
        <f>IF(O16&lt;time_NORMS!B14,(time_NORMS!B14-O16)*time_NORMS!D14,"0,00")</f>
        <v>0,00</v>
      </c>
      <c r="Q16" s="66">
        <f>IF(O16&gt;time_NORMS!B14,(O16-time_NORMS!B14)*time_NORMS!E14,"0,00")</f>
        <v>19.999200000000002</v>
      </c>
      <c r="R16" s="67">
        <f t="shared" si="6"/>
        <v>0</v>
      </c>
      <c r="S16" s="68">
        <f t="shared" si="7"/>
        <v>0</v>
      </c>
      <c r="T16" s="66">
        <f t="shared" si="8"/>
        <v>19.999200000000002</v>
      </c>
      <c r="U16" s="72">
        <f t="shared" si="9"/>
        <v>19.999200000000002</v>
      </c>
    </row>
    <row r="17" spans="1:21" ht="10.5" customHeight="1">
      <c r="A17" s="59">
        <f>drivers_list!B17</f>
        <v>55</v>
      </c>
      <c r="B17" s="59" t="str">
        <f>drivers_list!C17</f>
        <v>Шурыгин Владимир </v>
      </c>
      <c r="C17" s="59" t="str">
        <f>drivers_list!E17</f>
        <v>Шурыгина Анна </v>
      </c>
      <c r="D17" s="64">
        <f>'P1-P1A'!G17</f>
        <v>10</v>
      </c>
      <c r="E17" s="64">
        <f>'P1-P1A'!H17</f>
        <v>6</v>
      </c>
      <c r="F17" s="65">
        <f>'P1-P1A'!I17</f>
        <v>0</v>
      </c>
      <c r="G17" s="62">
        <v>10</v>
      </c>
      <c r="H17" s="62">
        <v>38</v>
      </c>
      <c r="I17" s="63">
        <v>0</v>
      </c>
      <c r="J17" s="64">
        <f t="shared" si="0"/>
        <v>0</v>
      </c>
      <c r="K17" s="64">
        <f t="shared" si="1"/>
        <v>32</v>
      </c>
      <c r="L17" s="65">
        <f t="shared" si="2"/>
        <v>0</v>
      </c>
      <c r="M17" s="65">
        <f t="shared" si="3"/>
        <v>36360</v>
      </c>
      <c r="N17" s="65">
        <f t="shared" si="4"/>
        <v>38280</v>
      </c>
      <c r="O17" s="65">
        <f t="shared" si="5"/>
        <v>1920</v>
      </c>
      <c r="P17" s="66" t="str">
        <f>IF(O17&lt;time_NORMS!B15,(time_NORMS!B15-O17)*time_NORMS!D15,"0,00")</f>
        <v>0,00</v>
      </c>
      <c r="Q17" s="66">
        <f>IF(O17&gt;time_NORMS!B15,(O17-time_NORMS!B15)*time_NORMS!E15,"0,00")</f>
        <v>19.999200000000002</v>
      </c>
      <c r="R17" s="67">
        <f t="shared" si="6"/>
        <v>0</v>
      </c>
      <c r="S17" s="68">
        <f t="shared" si="7"/>
        <v>0</v>
      </c>
      <c r="T17" s="66">
        <f t="shared" si="8"/>
        <v>19.999200000000002</v>
      </c>
      <c r="U17" s="72">
        <f t="shared" si="9"/>
        <v>19.999200000000002</v>
      </c>
    </row>
    <row r="18" spans="1:21" ht="10.5" customHeight="1">
      <c r="A18" s="59">
        <f>drivers_list!B18</f>
        <v>49</v>
      </c>
      <c r="B18" s="59" t="str">
        <f>drivers_list!C18</f>
        <v>Оксюта Роман </v>
      </c>
      <c r="C18" s="59" t="str">
        <f>drivers_list!E18</f>
        <v>Волчок Євгеній </v>
      </c>
      <c r="D18" s="64">
        <f>'P1-P1A'!G18</f>
        <v>10</v>
      </c>
      <c r="E18" s="64">
        <f>'P1-P1A'!H18</f>
        <v>7</v>
      </c>
      <c r="F18" s="65">
        <f>'P1-P1A'!I18</f>
        <v>0</v>
      </c>
      <c r="G18" s="62">
        <v>10</v>
      </c>
      <c r="H18" s="62">
        <v>39</v>
      </c>
      <c r="I18" s="63">
        <v>0</v>
      </c>
      <c r="J18" s="64">
        <f t="shared" si="0"/>
        <v>0</v>
      </c>
      <c r="K18" s="64">
        <f t="shared" si="1"/>
        <v>32</v>
      </c>
      <c r="L18" s="65">
        <f t="shared" si="2"/>
        <v>0</v>
      </c>
      <c r="M18" s="65">
        <f t="shared" si="3"/>
        <v>36420</v>
      </c>
      <c r="N18" s="65">
        <f t="shared" si="4"/>
        <v>38340</v>
      </c>
      <c r="O18" s="65">
        <f t="shared" si="5"/>
        <v>1920</v>
      </c>
      <c r="P18" s="66" t="str">
        <f>IF(O18&lt;time_NORMS!B16,(time_NORMS!B16-O18)*time_NORMS!D16,"0,00")</f>
        <v>0,00</v>
      </c>
      <c r="Q18" s="66">
        <f>IF(O18&gt;time_NORMS!B16,(O18-time_NORMS!B16)*time_NORMS!E16,"0,00")</f>
        <v>19.999200000000002</v>
      </c>
      <c r="R18" s="67">
        <f t="shared" si="6"/>
        <v>0</v>
      </c>
      <c r="S18" s="68">
        <f t="shared" si="7"/>
        <v>0</v>
      </c>
      <c r="T18" s="66">
        <f t="shared" si="8"/>
        <v>19.999200000000002</v>
      </c>
      <c r="U18" s="72">
        <f t="shared" si="9"/>
        <v>19.999200000000002</v>
      </c>
    </row>
    <row r="19" spans="1:21" ht="10.5" customHeight="1">
      <c r="A19" s="59">
        <f>drivers_list!B19</f>
        <v>41</v>
      </c>
      <c r="B19" s="59" t="str">
        <f>drivers_list!C19</f>
        <v>Голуб Олександр</v>
      </c>
      <c r="C19" s="59" t="str">
        <f>drivers_list!E19</f>
        <v>Вишневецкий Вадим</v>
      </c>
      <c r="D19" s="64">
        <f>'P1-P1A'!G19</f>
        <v>10</v>
      </c>
      <c r="E19" s="64">
        <f>'P1-P1A'!H19</f>
        <v>8</v>
      </c>
      <c r="F19" s="65">
        <f>'P1-P1A'!I19</f>
        <v>0</v>
      </c>
      <c r="G19" s="62">
        <v>10</v>
      </c>
      <c r="H19" s="62">
        <v>40</v>
      </c>
      <c r="I19" s="63">
        <v>0</v>
      </c>
      <c r="J19" s="64">
        <f t="shared" si="0"/>
        <v>0</v>
      </c>
      <c r="K19" s="64">
        <f t="shared" si="1"/>
        <v>32</v>
      </c>
      <c r="L19" s="65">
        <f t="shared" si="2"/>
        <v>0</v>
      </c>
      <c r="M19" s="65">
        <f t="shared" si="3"/>
        <v>36480</v>
      </c>
      <c r="N19" s="65">
        <f t="shared" si="4"/>
        <v>38400</v>
      </c>
      <c r="O19" s="65">
        <f t="shared" si="5"/>
        <v>1920</v>
      </c>
      <c r="P19" s="66" t="str">
        <f>IF(O19&lt;time_NORMS!B17,(time_NORMS!B17-O19)*time_NORMS!D17,"0,00")</f>
        <v>0,00</v>
      </c>
      <c r="Q19" s="66">
        <f>IF(O19&gt;time_NORMS!B17,(O19-time_NORMS!B17)*time_NORMS!E17,"0,00")</f>
        <v>19.999200000000002</v>
      </c>
      <c r="R19" s="67">
        <f t="shared" si="6"/>
        <v>0</v>
      </c>
      <c r="S19" s="68">
        <f t="shared" si="7"/>
        <v>0</v>
      </c>
      <c r="T19" s="66">
        <f t="shared" si="8"/>
        <v>19.999200000000002</v>
      </c>
      <c r="U19" s="72">
        <f t="shared" si="9"/>
        <v>19.999200000000002</v>
      </c>
    </row>
    <row r="20" spans="1:21" ht="10.5" customHeight="1">
      <c r="A20" s="59">
        <f>drivers_list!B20</f>
        <v>56</v>
      </c>
      <c r="B20" s="59" t="str">
        <f>drivers_list!C20</f>
        <v>Вовкотруб Олександр </v>
      </c>
      <c r="C20" s="59" t="str">
        <f>drivers_list!E20</f>
        <v>Педос Віталій </v>
      </c>
      <c r="D20" s="64">
        <f>'P1-P1A'!G20</f>
        <v>10</v>
      </c>
      <c r="E20" s="64">
        <f>'P1-P1A'!H20</f>
        <v>9</v>
      </c>
      <c r="F20" s="65">
        <f>'P1-P1A'!I20</f>
        <v>0</v>
      </c>
      <c r="G20" s="62">
        <v>10</v>
      </c>
      <c r="H20" s="62">
        <v>41</v>
      </c>
      <c r="I20" s="63">
        <v>0</v>
      </c>
      <c r="J20" s="64">
        <f t="shared" si="0"/>
        <v>0</v>
      </c>
      <c r="K20" s="64">
        <f t="shared" si="1"/>
        <v>32</v>
      </c>
      <c r="L20" s="65">
        <f t="shared" si="2"/>
        <v>0</v>
      </c>
      <c r="M20" s="65">
        <f t="shared" si="3"/>
        <v>36540</v>
      </c>
      <c r="N20" s="65">
        <f t="shared" si="4"/>
        <v>38460</v>
      </c>
      <c r="O20" s="65">
        <f t="shared" si="5"/>
        <v>1920</v>
      </c>
      <c r="P20" s="66" t="str">
        <f>IF(O20&lt;time_NORMS!B18,(time_NORMS!B18-O20)*time_NORMS!D18,"0,00")</f>
        <v>0,00</v>
      </c>
      <c r="Q20" s="66">
        <f>IF(O20&gt;time_NORMS!B18,(O20-time_NORMS!B18)*time_NORMS!E18,"0,00")</f>
        <v>19.999200000000002</v>
      </c>
      <c r="R20" s="67">
        <f t="shared" si="6"/>
        <v>0</v>
      </c>
      <c r="S20" s="68">
        <f t="shared" si="7"/>
        <v>0</v>
      </c>
      <c r="T20" s="66">
        <f t="shared" si="8"/>
        <v>19.999200000000002</v>
      </c>
      <c r="U20" s="72">
        <f t="shared" si="9"/>
        <v>19.999200000000002</v>
      </c>
    </row>
    <row r="21" spans="1:21" ht="10.5" customHeight="1">
      <c r="A21" s="59">
        <f>drivers_list!B21</f>
        <v>34</v>
      </c>
      <c r="B21" s="59" t="str">
        <f>drivers_list!C21</f>
        <v>Яроменко Андрій </v>
      </c>
      <c r="C21" s="59" t="str">
        <f>drivers_list!E21</f>
        <v>Маслечко Богдан </v>
      </c>
      <c r="D21" s="64">
        <f>'P1-P1A'!G21</f>
        <v>10</v>
      </c>
      <c r="E21" s="64">
        <f>'P1-P1A'!H21</f>
        <v>10</v>
      </c>
      <c r="F21" s="65">
        <f>'P1-P1A'!I21</f>
        <v>0</v>
      </c>
      <c r="G21" s="62">
        <v>10</v>
      </c>
      <c r="H21" s="62">
        <v>42</v>
      </c>
      <c r="I21" s="63">
        <v>0</v>
      </c>
      <c r="J21" s="64">
        <f t="shared" si="0"/>
        <v>0</v>
      </c>
      <c r="K21" s="64">
        <f t="shared" si="1"/>
        <v>32</v>
      </c>
      <c r="L21" s="65">
        <f t="shared" si="2"/>
        <v>0</v>
      </c>
      <c r="M21" s="65">
        <f t="shared" si="3"/>
        <v>36600</v>
      </c>
      <c r="N21" s="65">
        <f t="shared" si="4"/>
        <v>38520</v>
      </c>
      <c r="O21" s="65">
        <f t="shared" si="5"/>
        <v>1920</v>
      </c>
      <c r="P21" s="66" t="str">
        <f>IF(O21&lt;time_NORMS!B19,(time_NORMS!B19-O21)*time_NORMS!D19,"0,00")</f>
        <v>0,00</v>
      </c>
      <c r="Q21" s="66">
        <f>IF(O21&gt;time_NORMS!B19,(O21-time_NORMS!B19)*time_NORMS!E19,"0,00")</f>
        <v>19.999200000000002</v>
      </c>
      <c r="R21" s="67">
        <f t="shared" si="6"/>
        <v>0</v>
      </c>
      <c r="S21" s="68">
        <f t="shared" si="7"/>
        <v>0</v>
      </c>
      <c r="T21" s="66">
        <f t="shared" si="8"/>
        <v>19.999200000000002</v>
      </c>
      <c r="U21" s="72">
        <f t="shared" si="9"/>
        <v>19.999200000000002</v>
      </c>
    </row>
    <row r="22" spans="1:21" ht="10.5" customHeight="1">
      <c r="A22" s="59">
        <f>drivers_list!B22</f>
        <v>37</v>
      </c>
      <c r="B22" s="59" t="str">
        <f>drivers_list!C22</f>
        <v>Труш Михайло</v>
      </c>
      <c r="C22" s="59" t="str">
        <f>drivers_list!E22</f>
        <v>Гресько Юрій</v>
      </c>
      <c r="D22" s="64">
        <f>'P1-P1A'!G22</f>
        <v>10</v>
      </c>
      <c r="E22" s="64">
        <f>'P1-P1A'!H22</f>
        <v>11</v>
      </c>
      <c r="F22" s="65">
        <f>'P1-P1A'!I22</f>
        <v>0</v>
      </c>
      <c r="G22" s="62">
        <v>10</v>
      </c>
      <c r="H22" s="62">
        <v>43</v>
      </c>
      <c r="I22" s="63">
        <v>0</v>
      </c>
      <c r="J22" s="64">
        <f t="shared" si="0"/>
        <v>0</v>
      </c>
      <c r="K22" s="64">
        <f t="shared" si="1"/>
        <v>32</v>
      </c>
      <c r="L22" s="65">
        <f t="shared" si="2"/>
        <v>0</v>
      </c>
      <c r="M22" s="65">
        <f t="shared" si="3"/>
        <v>36660</v>
      </c>
      <c r="N22" s="65">
        <f t="shared" si="4"/>
        <v>38580</v>
      </c>
      <c r="O22" s="65">
        <f t="shared" si="5"/>
        <v>1920</v>
      </c>
      <c r="P22" s="66" t="str">
        <f>IF(O22&lt;time_NORMS!B20,(time_NORMS!B20-O22)*time_NORMS!D20,"0,00")</f>
        <v>0,00</v>
      </c>
      <c r="Q22" s="66">
        <f>IF(O22&gt;time_NORMS!B20,(O22-time_NORMS!B20)*time_NORMS!E20,"0,00")</f>
        <v>19.999200000000002</v>
      </c>
      <c r="R22" s="67">
        <f t="shared" si="6"/>
        <v>0</v>
      </c>
      <c r="S22" s="68">
        <f t="shared" si="7"/>
        <v>0</v>
      </c>
      <c r="T22" s="66">
        <f t="shared" si="8"/>
        <v>19.999200000000002</v>
      </c>
      <c r="U22" s="72">
        <f t="shared" si="9"/>
        <v>19.999200000000002</v>
      </c>
    </row>
    <row r="23" spans="1:21" ht="10.5" customHeight="1">
      <c r="A23" s="59">
        <f>drivers_list!B23</f>
        <v>35</v>
      </c>
      <c r="B23" s="59" t="str">
        <f>drivers_list!C23</f>
        <v>Притика Артем</v>
      </c>
      <c r="C23" s="59" t="str">
        <f>drivers_list!E23</f>
        <v>Шевченко Ірина</v>
      </c>
      <c r="D23" s="64">
        <f>'P1-P1A'!G23</f>
        <v>10</v>
      </c>
      <c r="E23" s="64">
        <f>'P1-P1A'!H23</f>
        <v>15</v>
      </c>
      <c r="F23" s="65">
        <f>'P1-P1A'!I23</f>
        <v>0</v>
      </c>
      <c r="G23" s="62">
        <v>10</v>
      </c>
      <c r="H23" s="62">
        <v>46</v>
      </c>
      <c r="I23" s="63">
        <v>0</v>
      </c>
      <c r="J23" s="64">
        <f t="shared" si="0"/>
        <v>0</v>
      </c>
      <c r="K23" s="64">
        <f t="shared" si="1"/>
        <v>31</v>
      </c>
      <c r="L23" s="65">
        <f t="shared" si="2"/>
        <v>0</v>
      </c>
      <c r="M23" s="65">
        <f t="shared" si="3"/>
        <v>36900</v>
      </c>
      <c r="N23" s="65">
        <f t="shared" si="4"/>
        <v>38760</v>
      </c>
      <c r="O23" s="65">
        <f t="shared" si="5"/>
        <v>1860</v>
      </c>
      <c r="P23" s="66" t="str">
        <f>IF(O23&lt;time_NORMS!B21,(time_NORMS!B21-O23)*time_NORMS!D21,"0,00")</f>
        <v>0,00</v>
      </c>
      <c r="Q23" s="66">
        <f>IF(O23&gt;time_NORMS!B21,(O23-time_NORMS!B21)*time_NORMS!E21,"0,00")</f>
        <v>9.999600000000001</v>
      </c>
      <c r="R23" s="67">
        <f t="shared" si="6"/>
        <v>0</v>
      </c>
      <c r="S23" s="68">
        <f t="shared" si="7"/>
        <v>0</v>
      </c>
      <c r="T23" s="66">
        <f t="shared" si="8"/>
        <v>9.999600000000001</v>
      </c>
      <c r="U23" s="72">
        <f t="shared" si="9"/>
        <v>9.999600000000001</v>
      </c>
    </row>
    <row r="24" spans="1:21" ht="10.5" customHeight="1">
      <c r="A24" s="59">
        <f>drivers_list!B24</f>
        <v>52</v>
      </c>
      <c r="B24" s="59" t="str">
        <f>drivers_list!C24</f>
        <v>Козаківський Євген</v>
      </c>
      <c r="C24" s="59" t="str">
        <f>drivers_list!E24</f>
        <v>Макаров Артем</v>
      </c>
      <c r="D24" s="64">
        <f>'P1-P1A'!G24</f>
        <v>10</v>
      </c>
      <c r="E24" s="64">
        <f>'P1-P1A'!H24</f>
        <v>13</v>
      </c>
      <c r="F24" s="65">
        <f>'P1-P1A'!I24</f>
        <v>0</v>
      </c>
      <c r="G24" s="62">
        <v>10</v>
      </c>
      <c r="H24" s="62">
        <v>44</v>
      </c>
      <c r="I24" s="63">
        <v>0</v>
      </c>
      <c r="J24" s="64">
        <f t="shared" si="0"/>
        <v>0</v>
      </c>
      <c r="K24" s="64">
        <f t="shared" si="1"/>
        <v>31</v>
      </c>
      <c r="L24" s="65">
        <f t="shared" si="2"/>
        <v>0</v>
      </c>
      <c r="M24" s="65">
        <f t="shared" si="3"/>
        <v>36780</v>
      </c>
      <c r="N24" s="65">
        <f t="shared" si="4"/>
        <v>38640</v>
      </c>
      <c r="O24" s="65">
        <f t="shared" si="5"/>
        <v>1860</v>
      </c>
      <c r="P24" s="66" t="str">
        <f>IF(O24&lt;time_NORMS!B22,(time_NORMS!B22-O24)*time_NORMS!D22,"0,00")</f>
        <v>0,00</v>
      </c>
      <c r="Q24" s="66">
        <f>IF(O24&gt;time_NORMS!B22,(O24-time_NORMS!B22)*time_NORMS!E22,"0,00")</f>
        <v>9.999600000000001</v>
      </c>
      <c r="R24" s="67">
        <f t="shared" si="6"/>
        <v>0</v>
      </c>
      <c r="S24" s="68">
        <f t="shared" si="7"/>
        <v>0</v>
      </c>
      <c r="T24" s="66">
        <f t="shared" si="8"/>
        <v>9.999600000000001</v>
      </c>
      <c r="U24" s="72">
        <f t="shared" si="9"/>
        <v>9.999600000000001</v>
      </c>
    </row>
    <row r="25" spans="1:21" ht="10.5" customHeight="1">
      <c r="A25" s="59">
        <f>drivers_list!B25</f>
        <v>53</v>
      </c>
      <c r="B25" s="59" t="str">
        <f>drivers_list!C25</f>
        <v>Приймак Михайло</v>
      </c>
      <c r="C25" s="59" t="str">
        <f>drivers_list!E25</f>
        <v>Козлов Геннадій</v>
      </c>
      <c r="D25" s="64">
        <f>'P1-P1A'!G25</f>
        <v>10</v>
      </c>
      <c r="E25" s="64">
        <f>'P1-P1A'!H25</f>
        <v>14</v>
      </c>
      <c r="F25" s="65">
        <f>'P1-P1A'!I25</f>
        <v>0</v>
      </c>
      <c r="G25" s="62">
        <v>10</v>
      </c>
      <c r="H25" s="62">
        <v>45</v>
      </c>
      <c r="I25" s="63">
        <v>0</v>
      </c>
      <c r="J25" s="64">
        <f t="shared" si="0"/>
        <v>0</v>
      </c>
      <c r="K25" s="64">
        <f t="shared" si="1"/>
        <v>31</v>
      </c>
      <c r="L25" s="65">
        <f t="shared" si="2"/>
        <v>0</v>
      </c>
      <c r="M25" s="65">
        <f t="shared" si="3"/>
        <v>36840</v>
      </c>
      <c r="N25" s="65">
        <f t="shared" si="4"/>
        <v>38700</v>
      </c>
      <c r="O25" s="65">
        <f t="shared" si="5"/>
        <v>1860</v>
      </c>
      <c r="P25" s="66" t="str">
        <f>IF(O25&lt;time_NORMS!B23,(time_NORMS!B23-O25)*time_NORMS!D23,"0,00")</f>
        <v>0,00</v>
      </c>
      <c r="Q25" s="66">
        <f>IF(O25&gt;time_NORMS!B23,(O25-time_NORMS!B23)*time_NORMS!E23,"0,00")</f>
        <v>9.999600000000001</v>
      </c>
      <c r="R25" s="67">
        <f t="shared" si="6"/>
        <v>0</v>
      </c>
      <c r="S25" s="68">
        <f t="shared" si="7"/>
        <v>0</v>
      </c>
      <c r="T25" s="66">
        <f t="shared" si="8"/>
        <v>9.999600000000001</v>
      </c>
      <c r="U25" s="72">
        <f t="shared" si="9"/>
        <v>9.999600000000001</v>
      </c>
    </row>
    <row r="26" spans="1:21" ht="10.5" customHeight="1">
      <c r="A26" s="59" t="str">
        <f>drivers_list!B26</f>
        <v>"0000"</v>
      </c>
      <c r="B26" s="59" t="str">
        <f>drivers_list!C26</f>
        <v>N11</v>
      </c>
      <c r="C26" s="59" t="str">
        <f>drivers_list!E26</f>
        <v>N12</v>
      </c>
      <c r="D26" s="64">
        <f>'P1-P1A'!G26</f>
        <v>0</v>
      </c>
      <c r="E26" s="64">
        <f>'P1-P1A'!H26</f>
        <v>0</v>
      </c>
      <c r="F26" s="65">
        <f>'P1-P1A'!I26</f>
        <v>0</v>
      </c>
      <c r="G26" s="62">
        <v>10</v>
      </c>
      <c r="H26" s="62"/>
      <c r="I26" s="63"/>
      <c r="J26" s="64"/>
      <c r="K26" s="64"/>
      <c r="L26" s="65"/>
      <c r="M26" s="65"/>
      <c r="N26" s="65"/>
      <c r="O26" s="65"/>
      <c r="P26" s="66"/>
      <c r="Q26" s="66"/>
      <c r="R26" s="67"/>
      <c r="S26" s="68"/>
      <c r="T26" s="66"/>
      <c r="U26" s="69"/>
    </row>
    <row r="27" spans="1:21" ht="10.5" customHeight="1">
      <c r="A27" s="59" t="str">
        <f>drivers_list!B27</f>
        <v>"000"</v>
      </c>
      <c r="B27" s="59" t="str">
        <f>drivers_list!C27</f>
        <v>N21</v>
      </c>
      <c r="C27" s="59" t="str">
        <f>drivers_list!E27</f>
        <v>N22</v>
      </c>
      <c r="D27" s="64">
        <f>'P1-P1A'!G27</f>
        <v>0</v>
      </c>
      <c r="E27" s="64">
        <f>'P1-P1A'!H27</f>
        <v>0</v>
      </c>
      <c r="F27" s="65">
        <f>'P1-P1A'!I27</f>
        <v>0</v>
      </c>
      <c r="G27" s="62">
        <v>10</v>
      </c>
      <c r="H27" s="62"/>
      <c r="I27" s="63"/>
      <c r="J27" s="64"/>
      <c r="K27" s="64"/>
      <c r="L27" s="65"/>
      <c r="M27" s="65"/>
      <c r="N27" s="65"/>
      <c r="O27" s="65"/>
      <c r="P27" s="66"/>
      <c r="Q27" s="66"/>
      <c r="R27" s="67"/>
      <c r="S27" s="68"/>
      <c r="T27" s="66"/>
      <c r="U27" s="69"/>
    </row>
    <row r="28" spans="1:21" ht="10.5" customHeight="1">
      <c r="A28" s="59" t="str">
        <f>drivers_list!B28</f>
        <v>"00"</v>
      </c>
      <c r="B28" s="59" t="str">
        <f>drivers_list!C28</f>
        <v>N31</v>
      </c>
      <c r="C28" s="59" t="str">
        <f>drivers_list!E28</f>
        <v>N32</v>
      </c>
      <c r="D28" s="64">
        <f>'P1-P1A'!G28</f>
        <v>0</v>
      </c>
      <c r="E28" s="64">
        <f>'P1-P1A'!H28</f>
        <v>0</v>
      </c>
      <c r="F28" s="65">
        <f>'P1-P1A'!I28</f>
        <v>0</v>
      </c>
      <c r="G28" s="62">
        <v>10</v>
      </c>
      <c r="H28" s="62"/>
      <c r="I28" s="63"/>
      <c r="J28" s="64"/>
      <c r="K28" s="64"/>
      <c r="L28" s="65"/>
      <c r="M28" s="65"/>
      <c r="N28" s="65"/>
      <c r="O28" s="65"/>
      <c r="P28" s="66"/>
      <c r="Q28" s="66"/>
      <c r="R28" s="67"/>
      <c r="S28" s="68"/>
      <c r="T28" s="66"/>
      <c r="U28" s="69"/>
    </row>
    <row r="29" spans="1:21" ht="10.5" customHeight="1">
      <c r="A29" s="59" t="str">
        <f>drivers_list!B29</f>
        <v>"0"</v>
      </c>
      <c r="B29" s="59" t="str">
        <f>drivers_list!C29</f>
        <v>N41</v>
      </c>
      <c r="C29" s="59" t="str">
        <f>drivers_list!E29</f>
        <v>N42</v>
      </c>
      <c r="D29" s="64">
        <f>'P1-P1A'!G29</f>
        <v>0</v>
      </c>
      <c r="E29" s="64">
        <f>'P1-P1A'!H29</f>
        <v>0</v>
      </c>
      <c r="F29" s="65">
        <f>'P1-P1A'!I29</f>
        <v>0</v>
      </c>
      <c r="G29" s="62">
        <v>10</v>
      </c>
      <c r="H29" s="62"/>
      <c r="I29" s="63"/>
      <c r="J29" s="64"/>
      <c r="K29" s="64"/>
      <c r="L29" s="65"/>
      <c r="M29" s="65"/>
      <c r="N29" s="65"/>
      <c r="O29" s="65"/>
      <c r="P29" s="66"/>
      <c r="Q29" s="66"/>
      <c r="R29" s="67"/>
      <c r="S29" s="68"/>
      <c r="T29" s="66"/>
      <c r="U29" s="69"/>
    </row>
    <row r="30" ht="15">
      <c r="R30" s="1"/>
    </row>
    <row r="31" ht="15">
      <c r="R31" s="1"/>
    </row>
    <row r="32" ht="15">
      <c r="R32" s="1"/>
    </row>
    <row r="33" ht="15">
      <c r="R33" s="1"/>
    </row>
    <row r="34" ht="15">
      <c r="R34" s="1"/>
    </row>
    <row r="35" ht="15">
      <c r="R35" s="1"/>
    </row>
    <row r="36" ht="15">
      <c r="R36" s="1"/>
    </row>
    <row r="37" ht="15">
      <c r="R37" s="1"/>
    </row>
    <row r="38" ht="15">
      <c r="R3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">
      <selection activeCell="K47" sqref="K47"/>
    </sheetView>
  </sheetViews>
  <sheetFormatPr defaultColWidth="9.140625" defaultRowHeight="15"/>
  <cols>
    <col min="1" max="1" width="5.00390625" style="0" customWidth="1"/>
    <col min="2" max="2" width="22.00390625" style="0" hidden="1" customWidth="1"/>
    <col min="3" max="3" width="22.57421875" style="0" hidden="1" customWidth="1"/>
    <col min="4" max="4" width="4.00390625" style="0" customWidth="1"/>
    <col min="5" max="5" width="3.28125" style="0" customWidth="1"/>
    <col min="6" max="6" width="4.7109375" style="0" customWidth="1"/>
    <col min="7" max="7" width="4.140625" style="0" customWidth="1"/>
    <col min="8" max="8" width="3.421875" style="0" customWidth="1"/>
    <col min="9" max="9" width="6.140625" style="0" customWidth="1"/>
    <col min="10" max="10" width="4.28125" style="0" customWidth="1"/>
    <col min="11" max="11" width="3.28125" style="0" customWidth="1"/>
    <col min="12" max="12" width="4.140625" style="0" customWidth="1"/>
    <col min="13" max="13" width="9.00390625" style="0" customWidth="1"/>
    <col min="14" max="14" width="9.57421875" style="0" customWidth="1"/>
    <col min="15" max="15" width="8.421875" style="0" customWidth="1"/>
    <col min="16" max="16" width="8.28125" style="0" customWidth="1"/>
    <col min="17" max="17" width="7.7109375" style="0" customWidth="1"/>
    <col min="18" max="18" width="2.8515625" style="0" customWidth="1"/>
    <col min="19" max="19" width="3.421875" style="0" customWidth="1"/>
    <col min="20" max="20" width="4.8515625" style="0" customWidth="1"/>
    <col min="21" max="22" width="3.421875" style="0" customWidth="1"/>
    <col min="23" max="23" width="5.28125" style="0" customWidth="1"/>
    <col min="24" max="24" width="3.140625" style="0" customWidth="1"/>
    <col min="25" max="25" width="3.57421875" style="0" customWidth="1"/>
    <col min="26" max="26" width="5.140625" style="0" customWidth="1"/>
    <col min="27" max="28" width="8.140625" style="0" customWidth="1"/>
    <col min="29" max="29" width="6.7109375" style="0" customWidth="1"/>
    <col min="30" max="30" width="7.7109375" style="0" customWidth="1"/>
    <col min="31" max="31" width="2.57421875" style="0" customWidth="1"/>
    <col min="32" max="32" width="3.421875" style="0" customWidth="1"/>
    <col min="33" max="33" width="6.00390625" style="0" customWidth="1"/>
    <col min="34" max="34" width="7.57421875" style="0" customWidth="1"/>
  </cols>
  <sheetData>
    <row r="1" ht="15">
      <c r="AE1" s="1"/>
    </row>
    <row r="2" spans="1:34" ht="15">
      <c r="A2" s="50"/>
      <c r="B2" s="50"/>
      <c r="C2" s="50"/>
      <c r="D2" s="51" t="s">
        <v>11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 t="s">
        <v>156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3"/>
      <c r="AF2" s="50"/>
      <c r="AG2" s="50"/>
      <c r="AH2" s="50"/>
    </row>
    <row r="3" spans="1:34" ht="15">
      <c r="A3" s="50"/>
      <c r="B3" s="50"/>
      <c r="C3" s="50"/>
      <c r="D3" s="50" t="s">
        <v>150</v>
      </c>
      <c r="E3" s="50"/>
      <c r="F3" s="50"/>
      <c r="G3" s="50" t="s">
        <v>151</v>
      </c>
      <c r="H3" s="50"/>
      <c r="I3" s="50"/>
      <c r="J3" s="50" t="s">
        <v>9</v>
      </c>
      <c r="K3" s="50"/>
      <c r="L3" s="50"/>
      <c r="M3" s="50"/>
      <c r="N3" s="50"/>
      <c r="O3" s="50"/>
      <c r="P3" s="50"/>
      <c r="Q3" s="50"/>
      <c r="R3" s="50" t="s">
        <v>150</v>
      </c>
      <c r="S3" s="50"/>
      <c r="T3" s="50"/>
      <c r="U3" s="50" t="s">
        <v>151</v>
      </c>
      <c r="V3" s="50"/>
      <c r="W3" s="50"/>
      <c r="X3" s="50" t="s">
        <v>9</v>
      </c>
      <c r="Y3" s="50"/>
      <c r="Z3" s="50"/>
      <c r="AA3" s="50"/>
      <c r="AB3" s="50"/>
      <c r="AC3" s="50"/>
      <c r="AD3" s="50"/>
      <c r="AE3" s="53" t="s">
        <v>17</v>
      </c>
      <c r="AF3" s="50"/>
      <c r="AG3" s="50"/>
      <c r="AH3" s="50"/>
    </row>
    <row r="4" spans="1:34" ht="34.5">
      <c r="A4" s="54" t="s">
        <v>6</v>
      </c>
      <c r="B4" s="55" t="s">
        <v>7</v>
      </c>
      <c r="C4" s="55" t="s">
        <v>8</v>
      </c>
      <c r="D4" s="56" t="s">
        <v>0</v>
      </c>
      <c r="E4" s="56" t="s">
        <v>1</v>
      </c>
      <c r="F4" s="56" t="s">
        <v>2</v>
      </c>
      <c r="G4" s="56" t="s">
        <v>0</v>
      </c>
      <c r="H4" s="56" t="s">
        <v>1</v>
      </c>
      <c r="I4" s="56" t="s">
        <v>2</v>
      </c>
      <c r="J4" s="56" t="s">
        <v>0</v>
      </c>
      <c r="K4" s="56" t="s">
        <v>1</v>
      </c>
      <c r="L4" s="56" t="s">
        <v>2</v>
      </c>
      <c r="M4" s="57" t="s">
        <v>4</v>
      </c>
      <c r="N4" s="57" t="s">
        <v>3</v>
      </c>
      <c r="O4" s="57" t="s">
        <v>5</v>
      </c>
      <c r="P4" s="57" t="s">
        <v>13</v>
      </c>
      <c r="Q4" s="57" t="s">
        <v>10</v>
      </c>
      <c r="R4" s="56" t="s">
        <v>0</v>
      </c>
      <c r="S4" s="56" t="s">
        <v>1</v>
      </c>
      <c r="T4" s="56" t="s">
        <v>2</v>
      </c>
      <c r="U4" s="56" t="s">
        <v>0</v>
      </c>
      <c r="V4" s="56" t="s">
        <v>1</v>
      </c>
      <c r="W4" s="56" t="s">
        <v>2</v>
      </c>
      <c r="X4" s="56" t="s">
        <v>0</v>
      </c>
      <c r="Y4" s="56" t="s">
        <v>1</v>
      </c>
      <c r="Z4" s="56" t="s">
        <v>2</v>
      </c>
      <c r="AA4" s="57" t="s">
        <v>4</v>
      </c>
      <c r="AB4" s="57" t="s">
        <v>3</v>
      </c>
      <c r="AC4" s="57" t="s">
        <v>5</v>
      </c>
      <c r="AD4" s="57" t="s">
        <v>14</v>
      </c>
      <c r="AE4" s="58" t="s">
        <v>0</v>
      </c>
      <c r="AF4" s="56" t="s">
        <v>1</v>
      </c>
      <c r="AG4" s="56" t="s">
        <v>2</v>
      </c>
      <c r="AH4" s="56" t="s">
        <v>18</v>
      </c>
    </row>
    <row r="5" spans="1:34" ht="10.5" customHeight="1">
      <c r="A5" s="59">
        <f>drivers_list!B5</f>
        <v>42</v>
      </c>
      <c r="B5" s="59" t="str">
        <f>drivers_list!C5</f>
        <v>Олесов Егор</v>
      </c>
      <c r="C5" s="59" t="str">
        <f>drivers_list!E5</f>
        <v>Опанасюк Олександр</v>
      </c>
      <c r="D5" s="60">
        <v>10</v>
      </c>
      <c r="E5" s="60">
        <v>28</v>
      </c>
      <c r="F5" s="61">
        <v>0</v>
      </c>
      <c r="G5" s="62">
        <v>14</v>
      </c>
      <c r="H5" s="62">
        <v>17</v>
      </c>
      <c r="I5" s="63">
        <v>0</v>
      </c>
      <c r="J5" s="64">
        <f>INT(O5/3600)</f>
        <v>3</v>
      </c>
      <c r="K5" s="64">
        <f>INT((O5-J5*3600)/60)</f>
        <v>49</v>
      </c>
      <c r="L5" s="65">
        <f>O5-(J5*3600+K5*60)</f>
        <v>0</v>
      </c>
      <c r="M5" s="65">
        <f>D5*3600+E5*60+F5</f>
        <v>37680</v>
      </c>
      <c r="N5" s="65">
        <f>G5*3600+H5*60+I5</f>
        <v>51420</v>
      </c>
      <c r="O5" s="65">
        <f>N5-M5</f>
        <v>13740</v>
      </c>
      <c r="P5" s="66" t="str">
        <f>IF(O5&lt;time_NORMS!A3,(time_NORMS!A3-O5)*time_NORMS!D3,"0,00")</f>
        <v>0,00</v>
      </c>
      <c r="Q5" s="66">
        <f>IF(O5&gt;time_NORMS!A3,(O5-time_NORMS!A3)*time_NORMS!E3,"0,00")</f>
        <v>2089.9164</v>
      </c>
      <c r="R5" s="60">
        <v>10</v>
      </c>
      <c r="S5" s="60">
        <v>28</v>
      </c>
      <c r="T5" s="61">
        <v>0</v>
      </c>
      <c r="U5" s="62">
        <v>10</v>
      </c>
      <c r="V5" s="62">
        <v>36</v>
      </c>
      <c r="W5" s="63">
        <v>54.5</v>
      </c>
      <c r="X5" s="64">
        <f>INT(AC5/3600)</f>
        <v>0</v>
      </c>
      <c r="Y5" s="64">
        <f>INT((AC5-X5*3600)/60)</f>
        <v>8</v>
      </c>
      <c r="Z5" s="65">
        <f>AC5-(X5*3600+Y5*60)</f>
        <v>54.5</v>
      </c>
      <c r="AA5" s="65">
        <f>R5*3600+S5*60+T5</f>
        <v>37680</v>
      </c>
      <c r="AB5" s="65">
        <f>U5*3600+V5*60+W5</f>
        <v>38214.5</v>
      </c>
      <c r="AC5" s="72">
        <f>AB5-AA5</f>
        <v>534.5</v>
      </c>
      <c r="AD5" s="63">
        <v>0</v>
      </c>
      <c r="AE5" s="67">
        <f>INT(AH5/3600)</f>
        <v>0</v>
      </c>
      <c r="AF5" s="68">
        <f>INT((AH5-AE5*3600)/60)</f>
        <v>43</v>
      </c>
      <c r="AG5" s="66">
        <f>AH5-(AE5*3600+AF5*60)</f>
        <v>44.41640000000007</v>
      </c>
      <c r="AH5" s="69">
        <f>SUM(AD5,AC5,Q5,P5)</f>
        <v>2624.4164</v>
      </c>
    </row>
    <row r="6" spans="1:34" ht="10.5" customHeight="1">
      <c r="A6" s="59">
        <f>drivers_list!B6</f>
        <v>48</v>
      </c>
      <c r="B6" s="59" t="str">
        <f>drivers_list!C6</f>
        <v>Руденко Олександр </v>
      </c>
      <c r="C6" s="59" t="str">
        <f>drivers_list!E6</f>
        <v>Теплов Олег</v>
      </c>
      <c r="D6" s="60">
        <v>10</v>
      </c>
      <c r="E6" s="60">
        <v>31</v>
      </c>
      <c r="F6" s="61">
        <v>0</v>
      </c>
      <c r="G6" s="62"/>
      <c r="H6" s="62"/>
      <c r="I6" s="63"/>
      <c r="J6" s="64">
        <f aca="true" t="shared" si="0" ref="J6:J25">INT(O6/3600)</f>
        <v>-11</v>
      </c>
      <c r="K6" s="64">
        <f aca="true" t="shared" si="1" ref="K6:K25">INT((O6-J6*3600)/60)</f>
        <v>29</v>
      </c>
      <c r="L6" s="65">
        <f aca="true" t="shared" si="2" ref="L6:L25">O6-(J6*3600+K6*60)</f>
        <v>0</v>
      </c>
      <c r="M6" s="65">
        <f aca="true" t="shared" si="3" ref="M6:M25">D6*3600+E6*60+F6</f>
        <v>37860</v>
      </c>
      <c r="N6" s="65">
        <f aca="true" t="shared" si="4" ref="N6:N25">G6*3600+H6*60+I6</f>
        <v>0</v>
      </c>
      <c r="O6" s="65">
        <f aca="true" t="shared" si="5" ref="O6:O25">N6-M6</f>
        <v>-37860</v>
      </c>
      <c r="P6" s="66">
        <f>IF(O6&lt;time_NORMS!A4,(time_NORMS!A4-O6)*time_NORMS!D4,"0,00")</f>
        <v>13019.8698</v>
      </c>
      <c r="Q6" s="66" t="str">
        <f>IF(O6&gt;time_NORMS!A4,(O6-time_NORMS!A4)*time_NORMS!E4,"0,00")</f>
        <v>0,00</v>
      </c>
      <c r="R6" s="60">
        <v>10</v>
      </c>
      <c r="S6" s="60">
        <v>31</v>
      </c>
      <c r="T6" s="61">
        <v>0</v>
      </c>
      <c r="U6" s="62">
        <v>10</v>
      </c>
      <c r="V6" s="62">
        <v>39</v>
      </c>
      <c r="W6" s="63">
        <v>35.7</v>
      </c>
      <c r="X6" s="64">
        <f aca="true" t="shared" si="6" ref="X6:X25">INT(AC6/3600)</f>
        <v>0</v>
      </c>
      <c r="Y6" s="64">
        <f aca="true" t="shared" si="7" ref="Y6:Y25">INT((AC6-X6*3600)/60)</f>
        <v>8</v>
      </c>
      <c r="Z6" s="65">
        <f aca="true" t="shared" si="8" ref="Z6:Z25">AC6-(X6*3600+Y6*60)</f>
        <v>35.69999999999709</v>
      </c>
      <c r="AA6" s="65">
        <f aca="true" t="shared" si="9" ref="AA6:AA25">R6*3600+S6*60+T6</f>
        <v>37860</v>
      </c>
      <c r="AB6" s="65">
        <f aca="true" t="shared" si="10" ref="AB6:AB25">U6*3600+V6*60+W6</f>
        <v>38375.7</v>
      </c>
      <c r="AC6" s="72">
        <f aca="true" t="shared" si="11" ref="AC6:AC25">AB6-AA6</f>
        <v>515.6999999999971</v>
      </c>
      <c r="AD6" s="63">
        <v>0</v>
      </c>
      <c r="AE6" s="67">
        <f aca="true" t="shared" si="12" ref="AE6:AE25">INT(AH6/3600)</f>
        <v>3</v>
      </c>
      <c r="AF6" s="68">
        <f aca="true" t="shared" si="13" ref="AF6:AF25">INT((AH6-AE6*3600)/60)</f>
        <v>45</v>
      </c>
      <c r="AG6" s="66">
        <f aca="true" t="shared" si="14" ref="AG6:AG25">AH6-(AE6*3600+AF6*60)</f>
        <v>35.569799999997485</v>
      </c>
      <c r="AH6" s="69">
        <f aca="true" t="shared" si="15" ref="AH6:AH25">SUM(AD6,AC6,Q6,P6)</f>
        <v>13535.569799999997</v>
      </c>
    </row>
    <row r="7" spans="1:34" ht="10.5" customHeight="1">
      <c r="A7" s="59">
        <f>drivers_list!B7</f>
        <v>38</v>
      </c>
      <c r="B7" s="59" t="str">
        <f>drivers_list!C7</f>
        <v>Кукарека Олег </v>
      </c>
      <c r="C7" s="59" t="str">
        <f>drivers_list!E7</f>
        <v>Бондаренко Ірина</v>
      </c>
      <c r="D7" s="60">
        <v>10</v>
      </c>
      <c r="E7" s="60">
        <v>35</v>
      </c>
      <c r="F7" s="61">
        <v>0</v>
      </c>
      <c r="G7" s="62"/>
      <c r="H7" s="62"/>
      <c r="I7" s="63"/>
      <c r="J7" s="64">
        <f t="shared" si="0"/>
        <v>-11</v>
      </c>
      <c r="K7" s="64">
        <f t="shared" si="1"/>
        <v>25</v>
      </c>
      <c r="L7" s="65">
        <f t="shared" si="2"/>
        <v>0</v>
      </c>
      <c r="M7" s="65">
        <f t="shared" si="3"/>
        <v>38100</v>
      </c>
      <c r="N7" s="65">
        <f t="shared" si="4"/>
        <v>0</v>
      </c>
      <c r="O7" s="65">
        <f t="shared" si="5"/>
        <v>-38100</v>
      </c>
      <c r="P7" s="66">
        <f>IF(O7&lt;time_NORMS!A5,(time_NORMS!A5-O7)*time_NORMS!D5,"0,00")</f>
        <v>13099.869</v>
      </c>
      <c r="Q7" s="66" t="str">
        <f>IF(O7&gt;time_NORMS!A5,(O7-time_NORMS!A5)*time_NORMS!E5,"0,00")</f>
        <v>0,00</v>
      </c>
      <c r="R7" s="60">
        <v>10</v>
      </c>
      <c r="S7" s="60">
        <v>35</v>
      </c>
      <c r="T7" s="61">
        <v>0</v>
      </c>
      <c r="U7" s="62">
        <v>10</v>
      </c>
      <c r="V7" s="62">
        <v>44</v>
      </c>
      <c r="W7" s="63">
        <v>31.7</v>
      </c>
      <c r="X7" s="64">
        <f t="shared" si="6"/>
        <v>0</v>
      </c>
      <c r="Y7" s="64">
        <f t="shared" si="7"/>
        <v>9</v>
      </c>
      <c r="Z7" s="65">
        <f t="shared" si="8"/>
        <v>31.69999999999709</v>
      </c>
      <c r="AA7" s="65">
        <f t="shared" si="9"/>
        <v>38100</v>
      </c>
      <c r="AB7" s="65">
        <f t="shared" si="10"/>
        <v>38671.7</v>
      </c>
      <c r="AC7" s="72">
        <f t="shared" si="11"/>
        <v>571.6999999999971</v>
      </c>
      <c r="AD7" s="63">
        <v>0</v>
      </c>
      <c r="AE7" s="67">
        <f t="shared" si="12"/>
        <v>3</v>
      </c>
      <c r="AF7" s="68">
        <f t="shared" si="13"/>
        <v>47</v>
      </c>
      <c r="AG7" s="66">
        <f t="shared" si="14"/>
        <v>51.568999999997686</v>
      </c>
      <c r="AH7" s="69">
        <f t="shared" si="15"/>
        <v>13671.568999999998</v>
      </c>
    </row>
    <row r="8" spans="1:34" ht="10.5" customHeight="1">
      <c r="A8" s="59">
        <f>drivers_list!B8</f>
        <v>36</v>
      </c>
      <c r="B8" s="59" t="str">
        <f>drivers_list!C8</f>
        <v>КАТ</v>
      </c>
      <c r="C8" s="59" t="str">
        <f>drivers_list!E8</f>
        <v>Бондар Максим</v>
      </c>
      <c r="D8" s="60">
        <v>10</v>
      </c>
      <c r="E8" s="60">
        <v>33</v>
      </c>
      <c r="F8" s="61">
        <v>0</v>
      </c>
      <c r="G8" s="62"/>
      <c r="H8" s="62"/>
      <c r="I8" s="63"/>
      <c r="J8" s="64">
        <f t="shared" si="0"/>
        <v>-11</v>
      </c>
      <c r="K8" s="64">
        <f t="shared" si="1"/>
        <v>27</v>
      </c>
      <c r="L8" s="65">
        <f t="shared" si="2"/>
        <v>0</v>
      </c>
      <c r="M8" s="65">
        <f t="shared" si="3"/>
        <v>37980</v>
      </c>
      <c r="N8" s="65">
        <f t="shared" si="4"/>
        <v>0</v>
      </c>
      <c r="O8" s="65">
        <f t="shared" si="5"/>
        <v>-37980</v>
      </c>
      <c r="P8" s="66">
        <f>IF(O8&lt;time_NORMS!A6,(time_NORMS!A6-O8)*time_NORMS!D6,"0,00")</f>
        <v>13059.869400000001</v>
      </c>
      <c r="Q8" s="66" t="str">
        <f>IF(O8&gt;time_NORMS!A6,(O8-time_NORMS!A6)*time_NORMS!E6,"0,00")</f>
        <v>0,00</v>
      </c>
      <c r="R8" s="60">
        <v>10</v>
      </c>
      <c r="S8" s="60">
        <v>33</v>
      </c>
      <c r="T8" s="61">
        <v>0</v>
      </c>
      <c r="U8" s="62">
        <v>10</v>
      </c>
      <c r="V8" s="62">
        <v>40</v>
      </c>
      <c r="W8" s="63">
        <v>58.4</v>
      </c>
      <c r="X8" s="64">
        <f t="shared" si="6"/>
        <v>0</v>
      </c>
      <c r="Y8" s="64">
        <f t="shared" si="7"/>
        <v>7</v>
      </c>
      <c r="Z8" s="65">
        <f t="shared" si="8"/>
        <v>58.400000000001455</v>
      </c>
      <c r="AA8" s="65">
        <f t="shared" si="9"/>
        <v>37980</v>
      </c>
      <c r="AB8" s="65">
        <f t="shared" si="10"/>
        <v>38458.4</v>
      </c>
      <c r="AC8" s="72">
        <f t="shared" si="11"/>
        <v>478.40000000000146</v>
      </c>
      <c r="AD8" s="63">
        <v>0</v>
      </c>
      <c r="AE8" s="67">
        <f t="shared" si="12"/>
        <v>3</v>
      </c>
      <c r="AF8" s="68">
        <f t="shared" si="13"/>
        <v>45</v>
      </c>
      <c r="AG8" s="66">
        <f t="shared" si="14"/>
        <v>38.26940000000286</v>
      </c>
      <c r="AH8" s="69">
        <f t="shared" si="15"/>
        <v>13538.269400000003</v>
      </c>
    </row>
    <row r="9" spans="1:34" ht="10.5" customHeight="1">
      <c r="A9" s="59">
        <f>drivers_list!B9</f>
        <v>44</v>
      </c>
      <c r="B9" s="59" t="str">
        <f>drivers_list!C9</f>
        <v>Дембик Дмитрий</v>
      </c>
      <c r="C9" s="59" t="str">
        <f>drivers_list!E9</f>
        <v>Ваганова Юлия</v>
      </c>
      <c r="D9" s="60">
        <v>10</v>
      </c>
      <c r="E9" s="60">
        <v>36</v>
      </c>
      <c r="F9" s="61">
        <v>0</v>
      </c>
      <c r="G9" s="62"/>
      <c r="H9" s="62"/>
      <c r="I9" s="63"/>
      <c r="J9" s="64">
        <f t="shared" si="0"/>
        <v>-11</v>
      </c>
      <c r="K9" s="64">
        <f t="shared" si="1"/>
        <v>24</v>
      </c>
      <c r="L9" s="65">
        <f t="shared" si="2"/>
        <v>0</v>
      </c>
      <c r="M9" s="65">
        <f t="shared" si="3"/>
        <v>38160</v>
      </c>
      <c r="N9" s="65">
        <f t="shared" si="4"/>
        <v>0</v>
      </c>
      <c r="O9" s="65">
        <f t="shared" si="5"/>
        <v>-38160</v>
      </c>
      <c r="P9" s="66">
        <f>IF(O9&lt;time_NORMS!A7,(time_NORMS!A7-O9)*time_NORMS!D7,"0,00")</f>
        <v>13119.8688</v>
      </c>
      <c r="Q9" s="66" t="str">
        <f>IF(O9&gt;time_NORMS!A7,(O9-time_NORMS!A7)*time_NORMS!E7,"0,00")</f>
        <v>0,00</v>
      </c>
      <c r="R9" s="60">
        <v>10</v>
      </c>
      <c r="S9" s="60">
        <v>36</v>
      </c>
      <c r="T9" s="61">
        <v>0</v>
      </c>
      <c r="U9" s="62">
        <v>10</v>
      </c>
      <c r="V9" s="62">
        <v>45</v>
      </c>
      <c r="W9" s="63">
        <v>14.6</v>
      </c>
      <c r="X9" s="64">
        <f t="shared" si="6"/>
        <v>0</v>
      </c>
      <c r="Y9" s="64">
        <f t="shared" si="7"/>
        <v>9</v>
      </c>
      <c r="Z9" s="65">
        <f t="shared" si="8"/>
        <v>14.599999999998545</v>
      </c>
      <c r="AA9" s="65">
        <f t="shared" si="9"/>
        <v>38160</v>
      </c>
      <c r="AB9" s="65">
        <f t="shared" si="10"/>
        <v>38714.6</v>
      </c>
      <c r="AC9" s="72">
        <f t="shared" si="11"/>
        <v>554.5999999999985</v>
      </c>
      <c r="AD9" s="63">
        <v>0</v>
      </c>
      <c r="AE9" s="67">
        <f t="shared" si="12"/>
        <v>3</v>
      </c>
      <c r="AF9" s="68">
        <f t="shared" si="13"/>
        <v>47</v>
      </c>
      <c r="AG9" s="66">
        <f t="shared" si="14"/>
        <v>54.46879999999874</v>
      </c>
      <c r="AH9" s="69">
        <f t="shared" si="15"/>
        <v>13674.468799999999</v>
      </c>
    </row>
    <row r="10" spans="1:34" ht="10.5" customHeight="1">
      <c r="A10" s="59">
        <f>drivers_list!B10</f>
        <v>54</v>
      </c>
      <c r="B10" s="59" t="str">
        <f>drivers_list!C10</f>
        <v>Камратов Сергій</v>
      </c>
      <c r="C10" s="59" t="str">
        <f>drivers_list!E10</f>
        <v>Добріков Віктор</v>
      </c>
      <c r="D10" s="60">
        <v>10</v>
      </c>
      <c r="E10" s="60">
        <v>40</v>
      </c>
      <c r="F10" s="61">
        <v>0</v>
      </c>
      <c r="G10" s="62"/>
      <c r="H10" s="62"/>
      <c r="I10" s="63"/>
      <c r="J10" s="64">
        <f t="shared" si="0"/>
        <v>-11</v>
      </c>
      <c r="K10" s="64">
        <f t="shared" si="1"/>
        <v>20</v>
      </c>
      <c r="L10" s="65">
        <f t="shared" si="2"/>
        <v>0</v>
      </c>
      <c r="M10" s="65">
        <f t="shared" si="3"/>
        <v>38400</v>
      </c>
      <c r="N10" s="65">
        <f t="shared" si="4"/>
        <v>0</v>
      </c>
      <c r="O10" s="65">
        <f t="shared" si="5"/>
        <v>-38400</v>
      </c>
      <c r="P10" s="66">
        <f>IF(O10&lt;time_NORMS!A8,(time_NORMS!A8-O10)*time_NORMS!D8,"0,00")</f>
        <v>13199.868</v>
      </c>
      <c r="Q10" s="66" t="str">
        <f>IF(O10&gt;time_NORMS!A8,(O10-time_NORMS!A8)*time_NORMS!E8,"0,00")</f>
        <v>0,00</v>
      </c>
      <c r="R10" s="60">
        <v>10</v>
      </c>
      <c r="S10" s="60">
        <v>40</v>
      </c>
      <c r="T10" s="61">
        <v>0</v>
      </c>
      <c r="U10" s="62">
        <v>10</v>
      </c>
      <c r="V10" s="62">
        <v>49</v>
      </c>
      <c r="W10" s="63">
        <v>24.2</v>
      </c>
      <c r="X10" s="64">
        <f t="shared" si="6"/>
        <v>0</v>
      </c>
      <c r="Y10" s="64">
        <f t="shared" si="7"/>
        <v>9</v>
      </c>
      <c r="Z10" s="65">
        <f t="shared" si="8"/>
        <v>24.19999999999709</v>
      </c>
      <c r="AA10" s="65">
        <f t="shared" si="9"/>
        <v>38400</v>
      </c>
      <c r="AB10" s="65">
        <f t="shared" si="10"/>
        <v>38964.2</v>
      </c>
      <c r="AC10" s="72">
        <f t="shared" si="11"/>
        <v>564.1999999999971</v>
      </c>
      <c r="AD10" s="63">
        <v>0</v>
      </c>
      <c r="AE10" s="67">
        <f t="shared" si="12"/>
        <v>3</v>
      </c>
      <c r="AF10" s="68">
        <f t="shared" si="13"/>
        <v>49</v>
      </c>
      <c r="AG10" s="66">
        <f t="shared" si="14"/>
        <v>24.067999999997483</v>
      </c>
      <c r="AH10" s="69">
        <f t="shared" si="15"/>
        <v>13764.067999999997</v>
      </c>
    </row>
    <row r="11" spans="1:34" ht="10.5" customHeight="1">
      <c r="A11" s="59">
        <f>drivers_list!B11</f>
        <v>39</v>
      </c>
      <c r="B11" s="59" t="str">
        <f>drivers_list!C11</f>
        <v>Гальвес Олександр</v>
      </c>
      <c r="C11" s="59" t="str">
        <f>drivers_list!E11</f>
        <v>Жилин Артем</v>
      </c>
      <c r="D11" s="60">
        <v>10</v>
      </c>
      <c r="E11" s="60">
        <v>38</v>
      </c>
      <c r="F11" s="61">
        <v>0</v>
      </c>
      <c r="G11" s="62"/>
      <c r="H11" s="62"/>
      <c r="I11" s="63"/>
      <c r="J11" s="64">
        <f t="shared" si="0"/>
        <v>-11</v>
      </c>
      <c r="K11" s="64">
        <f t="shared" si="1"/>
        <v>22</v>
      </c>
      <c r="L11" s="65">
        <f t="shared" si="2"/>
        <v>0</v>
      </c>
      <c r="M11" s="65">
        <f t="shared" si="3"/>
        <v>38280</v>
      </c>
      <c r="N11" s="65">
        <f t="shared" si="4"/>
        <v>0</v>
      </c>
      <c r="O11" s="65">
        <f t="shared" si="5"/>
        <v>-38280</v>
      </c>
      <c r="P11" s="66">
        <f>IF(O11&lt;time_NORMS!A9,(time_NORMS!A9-O11)*time_NORMS!D9,"0,00")</f>
        <v>13159.868400000001</v>
      </c>
      <c r="Q11" s="66" t="str">
        <f>IF(O11&gt;time_NORMS!A9,(O11-time_NORMS!A9)*time_NORMS!E9,"0,00")</f>
        <v>0,00</v>
      </c>
      <c r="R11" s="60">
        <v>10</v>
      </c>
      <c r="S11" s="60">
        <v>38</v>
      </c>
      <c r="T11" s="61">
        <v>0</v>
      </c>
      <c r="U11" s="62">
        <v>10</v>
      </c>
      <c r="V11" s="62">
        <v>47</v>
      </c>
      <c r="W11" s="63">
        <v>7.4</v>
      </c>
      <c r="X11" s="64">
        <f t="shared" si="6"/>
        <v>0</v>
      </c>
      <c r="Y11" s="64">
        <f t="shared" si="7"/>
        <v>9</v>
      </c>
      <c r="Z11" s="65">
        <f t="shared" si="8"/>
        <v>7.400000000001455</v>
      </c>
      <c r="AA11" s="65">
        <f t="shared" si="9"/>
        <v>38280</v>
      </c>
      <c r="AB11" s="65">
        <f t="shared" si="10"/>
        <v>38827.4</v>
      </c>
      <c r="AC11" s="72">
        <f t="shared" si="11"/>
        <v>547.4000000000015</v>
      </c>
      <c r="AD11" s="63">
        <v>0</v>
      </c>
      <c r="AE11" s="67">
        <f t="shared" si="12"/>
        <v>3</v>
      </c>
      <c r="AF11" s="68">
        <f t="shared" si="13"/>
        <v>48</v>
      </c>
      <c r="AG11" s="66">
        <f t="shared" si="14"/>
        <v>27.268400000002657</v>
      </c>
      <c r="AH11" s="69">
        <f t="shared" si="15"/>
        <v>13707.268400000003</v>
      </c>
    </row>
    <row r="12" spans="1:34" ht="10.5" customHeight="1">
      <c r="A12" s="59">
        <f>drivers_list!B12</f>
        <v>40</v>
      </c>
      <c r="B12" s="59" t="str">
        <f>drivers_list!C12</f>
        <v>Івахно Юрій</v>
      </c>
      <c r="C12" s="59" t="str">
        <f>drivers_list!E12</f>
        <v>Хиля Євгеній</v>
      </c>
      <c r="D12" s="60">
        <v>10</v>
      </c>
      <c r="E12" s="60">
        <v>42</v>
      </c>
      <c r="F12" s="61">
        <v>0</v>
      </c>
      <c r="G12" s="62"/>
      <c r="H12" s="62"/>
      <c r="I12" s="63"/>
      <c r="J12" s="64">
        <f t="shared" si="0"/>
        <v>-11</v>
      </c>
      <c r="K12" s="64">
        <f t="shared" si="1"/>
        <v>18</v>
      </c>
      <c r="L12" s="65">
        <f t="shared" si="2"/>
        <v>0</v>
      </c>
      <c r="M12" s="65">
        <f t="shared" si="3"/>
        <v>38520</v>
      </c>
      <c r="N12" s="65">
        <f t="shared" si="4"/>
        <v>0</v>
      </c>
      <c r="O12" s="65">
        <f t="shared" si="5"/>
        <v>-38520</v>
      </c>
      <c r="P12" s="66">
        <f>IF(O12&lt;time_NORMS!A10,(time_NORMS!A10-O12)*time_NORMS!D10,"0,00")</f>
        <v>13239.867600000001</v>
      </c>
      <c r="Q12" s="66" t="str">
        <f>IF(O12&gt;time_NORMS!A10,(O12-time_NORMS!A10)*time_NORMS!E10,"0,00")</f>
        <v>0,00</v>
      </c>
      <c r="R12" s="60">
        <v>10</v>
      </c>
      <c r="S12" s="60">
        <v>42</v>
      </c>
      <c r="T12" s="61">
        <v>0</v>
      </c>
      <c r="U12" s="62">
        <v>10</v>
      </c>
      <c r="V12" s="62">
        <v>51</v>
      </c>
      <c r="W12" s="63">
        <v>11.6</v>
      </c>
      <c r="X12" s="64">
        <f t="shared" si="6"/>
        <v>0</v>
      </c>
      <c r="Y12" s="64">
        <f t="shared" si="7"/>
        <v>9</v>
      </c>
      <c r="Z12" s="65">
        <f t="shared" si="8"/>
        <v>11.599999999998545</v>
      </c>
      <c r="AA12" s="65">
        <f t="shared" si="9"/>
        <v>38520</v>
      </c>
      <c r="AB12" s="65">
        <f t="shared" si="10"/>
        <v>39071.6</v>
      </c>
      <c r="AC12" s="72">
        <f t="shared" si="11"/>
        <v>551.5999999999985</v>
      </c>
      <c r="AD12" s="63">
        <v>0</v>
      </c>
      <c r="AE12" s="67">
        <f t="shared" si="12"/>
        <v>3</v>
      </c>
      <c r="AF12" s="68">
        <f t="shared" si="13"/>
        <v>49</v>
      </c>
      <c r="AG12" s="66">
        <f t="shared" si="14"/>
        <v>51.46759999999995</v>
      </c>
      <c r="AH12" s="69">
        <f t="shared" si="15"/>
        <v>13791.4676</v>
      </c>
    </row>
    <row r="13" spans="1:34" ht="10.5" customHeight="1">
      <c r="A13" s="59">
        <f>drivers_list!B13</f>
        <v>43</v>
      </c>
      <c r="B13" s="59" t="str">
        <f>drivers_list!C13</f>
        <v>Паливода Геннадій</v>
      </c>
      <c r="C13" s="59" t="str">
        <f>drivers_list!E13</f>
        <v>Корнієнко Віталій</v>
      </c>
      <c r="D13" s="60">
        <v>10</v>
      </c>
      <c r="E13" s="60">
        <v>43</v>
      </c>
      <c r="F13" s="61">
        <v>0</v>
      </c>
      <c r="G13" s="62"/>
      <c r="H13" s="62"/>
      <c r="I13" s="63"/>
      <c r="J13" s="64">
        <f t="shared" si="0"/>
        <v>-11</v>
      </c>
      <c r="K13" s="64">
        <f t="shared" si="1"/>
        <v>17</v>
      </c>
      <c r="L13" s="65">
        <f t="shared" si="2"/>
        <v>0</v>
      </c>
      <c r="M13" s="65">
        <f t="shared" si="3"/>
        <v>38580</v>
      </c>
      <c r="N13" s="65">
        <f t="shared" si="4"/>
        <v>0</v>
      </c>
      <c r="O13" s="65">
        <f t="shared" si="5"/>
        <v>-38580</v>
      </c>
      <c r="P13" s="66">
        <f>IF(O13&lt;time_NORMS!A11,(time_NORMS!A11-O13)*time_NORMS!D11,"0,00")</f>
        <v>13259.867400000001</v>
      </c>
      <c r="Q13" s="66" t="str">
        <f>IF(O13&gt;time_NORMS!A11,(O13-time_NORMS!A11)*time_NORMS!E11,"0,00")</f>
        <v>0,00</v>
      </c>
      <c r="R13" s="60">
        <v>10</v>
      </c>
      <c r="S13" s="60">
        <v>43</v>
      </c>
      <c r="T13" s="61">
        <v>0</v>
      </c>
      <c r="U13" s="62">
        <v>10</v>
      </c>
      <c r="V13" s="62">
        <v>52</v>
      </c>
      <c r="W13" s="63">
        <v>26.9</v>
      </c>
      <c r="X13" s="64">
        <f t="shared" si="6"/>
        <v>0</v>
      </c>
      <c r="Y13" s="64">
        <f t="shared" si="7"/>
        <v>9</v>
      </c>
      <c r="Z13" s="65">
        <f t="shared" si="8"/>
        <v>26.900000000001455</v>
      </c>
      <c r="AA13" s="65">
        <f t="shared" si="9"/>
        <v>38580</v>
      </c>
      <c r="AB13" s="65">
        <f t="shared" si="10"/>
        <v>39146.9</v>
      </c>
      <c r="AC13" s="72">
        <f t="shared" si="11"/>
        <v>566.9000000000015</v>
      </c>
      <c r="AD13" s="63">
        <v>0</v>
      </c>
      <c r="AE13" s="67">
        <f t="shared" si="12"/>
        <v>3</v>
      </c>
      <c r="AF13" s="68">
        <f t="shared" si="13"/>
        <v>50</v>
      </c>
      <c r="AG13" s="66">
        <f t="shared" si="14"/>
        <v>26.767400000002453</v>
      </c>
      <c r="AH13" s="69">
        <f t="shared" si="15"/>
        <v>13826.767400000002</v>
      </c>
    </row>
    <row r="14" spans="1:34" ht="10.5" customHeight="1">
      <c r="A14" s="59">
        <f>drivers_list!B14</f>
        <v>50</v>
      </c>
      <c r="B14" s="59" t="str">
        <f>drivers_list!C14</f>
        <v>Колодинський Сергій </v>
      </c>
      <c r="C14" s="59" t="str">
        <f>drivers_list!E14</f>
        <v>Доможирський Павло</v>
      </c>
      <c r="D14" s="60">
        <v>10</v>
      </c>
      <c r="E14" s="60">
        <v>44</v>
      </c>
      <c r="F14" s="61">
        <v>0</v>
      </c>
      <c r="G14" s="62"/>
      <c r="H14" s="62"/>
      <c r="I14" s="63"/>
      <c r="J14" s="64">
        <f t="shared" si="0"/>
        <v>-11</v>
      </c>
      <c r="K14" s="64">
        <f t="shared" si="1"/>
        <v>16</v>
      </c>
      <c r="L14" s="65">
        <f t="shared" si="2"/>
        <v>0</v>
      </c>
      <c r="M14" s="65">
        <f t="shared" si="3"/>
        <v>38640</v>
      </c>
      <c r="N14" s="65">
        <f t="shared" si="4"/>
        <v>0</v>
      </c>
      <c r="O14" s="65">
        <f t="shared" si="5"/>
        <v>-38640</v>
      </c>
      <c r="P14" s="66">
        <f>IF(O14&lt;time_NORMS!A12,(time_NORMS!A12-O14)*time_NORMS!D12,"0,00")</f>
        <v>13279.8672</v>
      </c>
      <c r="Q14" s="66" t="str">
        <f>IF(O14&gt;time_NORMS!A12,(O14-time_NORMS!A12)*time_NORMS!E12,"0,00")</f>
        <v>0,00</v>
      </c>
      <c r="R14" s="60">
        <v>10</v>
      </c>
      <c r="S14" s="60">
        <v>44</v>
      </c>
      <c r="T14" s="61">
        <v>0</v>
      </c>
      <c r="U14" s="62">
        <v>10</v>
      </c>
      <c r="V14" s="62">
        <v>53</v>
      </c>
      <c r="W14" s="63">
        <v>18.5</v>
      </c>
      <c r="X14" s="64">
        <f t="shared" si="6"/>
        <v>0</v>
      </c>
      <c r="Y14" s="64">
        <f t="shared" si="7"/>
        <v>9</v>
      </c>
      <c r="Z14" s="65">
        <f t="shared" si="8"/>
        <v>18.5</v>
      </c>
      <c r="AA14" s="65">
        <f t="shared" si="9"/>
        <v>38640</v>
      </c>
      <c r="AB14" s="65">
        <f t="shared" si="10"/>
        <v>39198.5</v>
      </c>
      <c r="AC14" s="72">
        <f t="shared" si="11"/>
        <v>558.5</v>
      </c>
      <c r="AD14" s="63">
        <v>0</v>
      </c>
      <c r="AE14" s="67">
        <f t="shared" si="12"/>
        <v>3</v>
      </c>
      <c r="AF14" s="68">
        <f t="shared" si="13"/>
        <v>50</v>
      </c>
      <c r="AG14" s="66">
        <f t="shared" si="14"/>
        <v>38.367200000000594</v>
      </c>
      <c r="AH14" s="69">
        <f t="shared" si="15"/>
        <v>13838.3672</v>
      </c>
    </row>
    <row r="15" spans="1:34" ht="10.5" customHeight="1">
      <c r="A15" s="59">
        <f>drivers_list!B15</f>
        <v>47</v>
      </c>
      <c r="B15" s="59" t="str">
        <f>drivers_list!C15</f>
        <v>Ивко Анатолий</v>
      </c>
      <c r="C15" s="59" t="str">
        <f>drivers_list!E15</f>
        <v>Игорь Мышко</v>
      </c>
      <c r="D15" s="60">
        <v>10</v>
      </c>
      <c r="E15" s="60">
        <v>45</v>
      </c>
      <c r="F15" s="61">
        <v>0</v>
      </c>
      <c r="G15" s="62"/>
      <c r="H15" s="62"/>
      <c r="I15" s="63"/>
      <c r="J15" s="64">
        <f t="shared" si="0"/>
        <v>-11</v>
      </c>
      <c r="K15" s="64">
        <f t="shared" si="1"/>
        <v>15</v>
      </c>
      <c r="L15" s="65">
        <f t="shared" si="2"/>
        <v>0</v>
      </c>
      <c r="M15" s="65">
        <f t="shared" si="3"/>
        <v>38700</v>
      </c>
      <c r="N15" s="65">
        <f t="shared" si="4"/>
        <v>0</v>
      </c>
      <c r="O15" s="65">
        <f t="shared" si="5"/>
        <v>-38700</v>
      </c>
      <c r="P15" s="66">
        <f>IF(O15&lt;time_NORMS!A13,(time_NORMS!A13-O15)*time_NORMS!D13,"0,00")</f>
        <v>13299.867</v>
      </c>
      <c r="Q15" s="66" t="str">
        <f>IF(O15&gt;time_NORMS!A13,(O15-time_NORMS!A13)*time_NORMS!E13,"0,00")</f>
        <v>0,00</v>
      </c>
      <c r="R15" s="60">
        <v>10</v>
      </c>
      <c r="S15" s="60">
        <v>45</v>
      </c>
      <c r="T15" s="61">
        <v>0</v>
      </c>
      <c r="U15" s="62">
        <v>10</v>
      </c>
      <c r="V15" s="62">
        <v>54</v>
      </c>
      <c r="W15" s="63">
        <v>20.4</v>
      </c>
      <c r="X15" s="64">
        <f t="shared" si="6"/>
        <v>0</v>
      </c>
      <c r="Y15" s="64">
        <f t="shared" si="7"/>
        <v>9</v>
      </c>
      <c r="Z15" s="65">
        <f t="shared" si="8"/>
        <v>20.400000000001455</v>
      </c>
      <c r="AA15" s="65">
        <f t="shared" si="9"/>
        <v>38700</v>
      </c>
      <c r="AB15" s="65">
        <f t="shared" si="10"/>
        <v>39260.4</v>
      </c>
      <c r="AC15" s="72">
        <f t="shared" si="11"/>
        <v>560.4000000000015</v>
      </c>
      <c r="AD15" s="63">
        <v>0</v>
      </c>
      <c r="AE15" s="67">
        <f t="shared" si="12"/>
        <v>3</v>
      </c>
      <c r="AF15" s="68">
        <f t="shared" si="13"/>
        <v>51</v>
      </c>
      <c r="AG15" s="66">
        <f t="shared" si="14"/>
        <v>0.26700000000164437</v>
      </c>
      <c r="AH15" s="69">
        <f t="shared" si="15"/>
        <v>13860.267000000002</v>
      </c>
    </row>
    <row r="16" spans="1:34" ht="10.5" customHeight="1">
      <c r="A16" s="59">
        <f>drivers_list!B16</f>
        <v>51</v>
      </c>
      <c r="B16" s="59" t="str">
        <f>drivers_list!C16</f>
        <v>Кулинич Ігор</v>
      </c>
      <c r="C16" s="59" t="str">
        <f>drivers_list!E16</f>
        <v>Гресько Юрій</v>
      </c>
      <c r="D16" s="60">
        <v>10</v>
      </c>
      <c r="E16" s="60">
        <v>46</v>
      </c>
      <c r="F16" s="61">
        <v>0</v>
      </c>
      <c r="G16" s="62"/>
      <c r="H16" s="62"/>
      <c r="I16" s="63"/>
      <c r="J16" s="64">
        <f t="shared" si="0"/>
        <v>-11</v>
      </c>
      <c r="K16" s="64">
        <f t="shared" si="1"/>
        <v>14</v>
      </c>
      <c r="L16" s="65">
        <f t="shared" si="2"/>
        <v>0</v>
      </c>
      <c r="M16" s="65">
        <f t="shared" si="3"/>
        <v>38760</v>
      </c>
      <c r="N16" s="65">
        <f t="shared" si="4"/>
        <v>0</v>
      </c>
      <c r="O16" s="65">
        <f t="shared" si="5"/>
        <v>-38760</v>
      </c>
      <c r="P16" s="66">
        <f>IF(O16&lt;time_NORMS!A14,(time_NORMS!A14-O16)*time_NORMS!D14,"0,00")</f>
        <v>13319.8668</v>
      </c>
      <c r="Q16" s="66" t="str">
        <f>IF(O16&gt;time_NORMS!A14,(O16-time_NORMS!A14)*time_NORMS!E14,"0,00")</f>
        <v>0,00</v>
      </c>
      <c r="R16" s="60">
        <v>10</v>
      </c>
      <c r="S16" s="60">
        <v>46</v>
      </c>
      <c r="T16" s="61">
        <v>0</v>
      </c>
      <c r="U16" s="62">
        <v>10</v>
      </c>
      <c r="V16" s="62">
        <v>55</v>
      </c>
      <c r="W16" s="63">
        <v>22.3</v>
      </c>
      <c r="X16" s="64">
        <f t="shared" si="6"/>
        <v>0</v>
      </c>
      <c r="Y16" s="64">
        <f t="shared" si="7"/>
        <v>9</v>
      </c>
      <c r="Z16" s="65">
        <f t="shared" si="8"/>
        <v>22.30000000000291</v>
      </c>
      <c r="AA16" s="65">
        <f t="shared" si="9"/>
        <v>38760</v>
      </c>
      <c r="AB16" s="65">
        <f t="shared" si="10"/>
        <v>39322.3</v>
      </c>
      <c r="AC16" s="72">
        <f t="shared" si="11"/>
        <v>562.3000000000029</v>
      </c>
      <c r="AD16" s="63">
        <v>0</v>
      </c>
      <c r="AE16" s="67">
        <f t="shared" si="12"/>
        <v>3</v>
      </c>
      <c r="AF16" s="68">
        <f t="shared" si="13"/>
        <v>51</v>
      </c>
      <c r="AG16" s="66">
        <f t="shared" si="14"/>
        <v>22.166800000002695</v>
      </c>
      <c r="AH16" s="69">
        <f t="shared" si="15"/>
        <v>13882.166800000003</v>
      </c>
    </row>
    <row r="17" spans="1:34" ht="10.5" customHeight="1">
      <c r="A17" s="59">
        <f>drivers_list!B17</f>
        <v>55</v>
      </c>
      <c r="B17" s="59" t="str">
        <f>drivers_list!C17</f>
        <v>Шурыгин Владимир </v>
      </c>
      <c r="C17" s="59" t="str">
        <f>drivers_list!E17</f>
        <v>Шурыгина Анна </v>
      </c>
      <c r="D17" s="60">
        <v>10</v>
      </c>
      <c r="E17" s="60">
        <v>47</v>
      </c>
      <c r="F17" s="61">
        <v>0</v>
      </c>
      <c r="G17" s="62"/>
      <c r="H17" s="62"/>
      <c r="I17" s="63"/>
      <c r="J17" s="64">
        <f t="shared" si="0"/>
        <v>-11</v>
      </c>
      <c r="K17" s="64">
        <f t="shared" si="1"/>
        <v>13</v>
      </c>
      <c r="L17" s="65">
        <f t="shared" si="2"/>
        <v>0</v>
      </c>
      <c r="M17" s="65">
        <f t="shared" si="3"/>
        <v>38820</v>
      </c>
      <c r="N17" s="65">
        <f t="shared" si="4"/>
        <v>0</v>
      </c>
      <c r="O17" s="65">
        <f t="shared" si="5"/>
        <v>-38820</v>
      </c>
      <c r="P17" s="66">
        <f>IF(O17&lt;time_NORMS!A15,(time_NORMS!A15-O17)*time_NORMS!D15,"0,00")</f>
        <v>13339.866600000001</v>
      </c>
      <c r="Q17" s="66" t="str">
        <f>IF(O17&gt;time_NORMS!A15,(O17-time_NORMS!A15)*time_NORMS!E15,"0,00")</f>
        <v>0,00</v>
      </c>
      <c r="R17" s="60">
        <v>10</v>
      </c>
      <c r="S17" s="60">
        <v>47</v>
      </c>
      <c r="T17" s="61">
        <v>0</v>
      </c>
      <c r="U17" s="62">
        <v>10</v>
      </c>
      <c r="V17" s="62">
        <v>56</v>
      </c>
      <c r="W17" s="63">
        <v>15</v>
      </c>
      <c r="X17" s="64">
        <f t="shared" si="6"/>
        <v>0</v>
      </c>
      <c r="Y17" s="64">
        <f t="shared" si="7"/>
        <v>9</v>
      </c>
      <c r="Z17" s="65">
        <f t="shared" si="8"/>
        <v>15</v>
      </c>
      <c r="AA17" s="65">
        <f t="shared" si="9"/>
        <v>38820</v>
      </c>
      <c r="AB17" s="65">
        <f t="shared" si="10"/>
        <v>39375</v>
      </c>
      <c r="AC17" s="72">
        <f t="shared" si="11"/>
        <v>555</v>
      </c>
      <c r="AD17" s="63">
        <v>0</v>
      </c>
      <c r="AE17" s="67">
        <f t="shared" si="12"/>
        <v>3</v>
      </c>
      <c r="AF17" s="68">
        <f t="shared" si="13"/>
        <v>51</v>
      </c>
      <c r="AG17" s="66">
        <f t="shared" si="14"/>
        <v>34.8666000000012</v>
      </c>
      <c r="AH17" s="69">
        <f t="shared" si="15"/>
        <v>13894.866600000001</v>
      </c>
    </row>
    <row r="18" spans="1:34" ht="10.5" customHeight="1">
      <c r="A18" s="59">
        <f>drivers_list!B18</f>
        <v>49</v>
      </c>
      <c r="B18" s="59" t="str">
        <f>drivers_list!C18</f>
        <v>Оксюта Роман </v>
      </c>
      <c r="C18" s="59" t="str">
        <f>drivers_list!E18</f>
        <v>Волчок Євгеній </v>
      </c>
      <c r="D18" s="60">
        <v>10</v>
      </c>
      <c r="E18" s="60">
        <v>48</v>
      </c>
      <c r="F18" s="61">
        <v>0</v>
      </c>
      <c r="G18" s="62"/>
      <c r="H18" s="62"/>
      <c r="I18" s="63"/>
      <c r="J18" s="64">
        <f t="shared" si="0"/>
        <v>-11</v>
      </c>
      <c r="K18" s="64">
        <f t="shared" si="1"/>
        <v>12</v>
      </c>
      <c r="L18" s="65">
        <f t="shared" si="2"/>
        <v>0</v>
      </c>
      <c r="M18" s="65">
        <f t="shared" si="3"/>
        <v>38880</v>
      </c>
      <c r="N18" s="65">
        <f t="shared" si="4"/>
        <v>0</v>
      </c>
      <c r="O18" s="65">
        <f t="shared" si="5"/>
        <v>-38880</v>
      </c>
      <c r="P18" s="66">
        <f>IF(O18&lt;time_NORMS!A16,(time_NORMS!A16-O18)*time_NORMS!D16,"0,00")</f>
        <v>13359.8664</v>
      </c>
      <c r="Q18" s="66" t="str">
        <f>IF(O18&gt;time_NORMS!A16,(O18-time_NORMS!A16)*time_NORMS!E16,"0,00")</f>
        <v>0,00</v>
      </c>
      <c r="R18" s="60">
        <v>10</v>
      </c>
      <c r="S18" s="60">
        <v>48</v>
      </c>
      <c r="T18" s="61">
        <v>0</v>
      </c>
      <c r="U18" s="62">
        <v>10</v>
      </c>
      <c r="V18" s="62">
        <v>57</v>
      </c>
      <c r="W18" s="63">
        <v>59</v>
      </c>
      <c r="X18" s="64">
        <f t="shared" si="6"/>
        <v>0</v>
      </c>
      <c r="Y18" s="64">
        <f t="shared" si="7"/>
        <v>9</v>
      </c>
      <c r="Z18" s="65">
        <f t="shared" si="8"/>
        <v>59</v>
      </c>
      <c r="AA18" s="65">
        <f t="shared" si="9"/>
        <v>38880</v>
      </c>
      <c r="AB18" s="65">
        <f t="shared" si="10"/>
        <v>39479</v>
      </c>
      <c r="AC18" s="72">
        <f t="shared" si="11"/>
        <v>599</v>
      </c>
      <c r="AD18" s="63">
        <v>0</v>
      </c>
      <c r="AE18" s="67">
        <f t="shared" si="12"/>
        <v>3</v>
      </c>
      <c r="AF18" s="68">
        <f t="shared" si="13"/>
        <v>52</v>
      </c>
      <c r="AG18" s="66">
        <f t="shared" si="14"/>
        <v>38.866400000000795</v>
      </c>
      <c r="AH18" s="69">
        <f t="shared" si="15"/>
        <v>13958.8664</v>
      </c>
    </row>
    <row r="19" spans="1:34" ht="10.5" customHeight="1">
      <c r="A19" s="59">
        <f>drivers_list!B19</f>
        <v>41</v>
      </c>
      <c r="B19" s="59" t="str">
        <f>drivers_list!C19</f>
        <v>Голуб Олександр</v>
      </c>
      <c r="C19" s="59" t="str">
        <f>drivers_list!E19</f>
        <v>Вишневецкий Вадим</v>
      </c>
      <c r="D19" s="60">
        <v>10</v>
      </c>
      <c r="E19" s="60">
        <v>49</v>
      </c>
      <c r="F19" s="61">
        <v>0</v>
      </c>
      <c r="G19" s="62"/>
      <c r="H19" s="62"/>
      <c r="I19" s="63"/>
      <c r="J19" s="64">
        <f t="shared" si="0"/>
        <v>-11</v>
      </c>
      <c r="K19" s="64">
        <f t="shared" si="1"/>
        <v>11</v>
      </c>
      <c r="L19" s="65">
        <f t="shared" si="2"/>
        <v>0</v>
      </c>
      <c r="M19" s="65">
        <f t="shared" si="3"/>
        <v>38940</v>
      </c>
      <c r="N19" s="65">
        <f t="shared" si="4"/>
        <v>0</v>
      </c>
      <c r="O19" s="65">
        <f t="shared" si="5"/>
        <v>-38940</v>
      </c>
      <c r="P19" s="66">
        <f>IF(O19&lt;time_NORMS!A17,(time_NORMS!A17-O19)*time_NORMS!D17,"0,00")</f>
        <v>13379.8662</v>
      </c>
      <c r="Q19" s="66" t="str">
        <f>IF(O19&gt;time_NORMS!A17,(O19-time_NORMS!A17)*time_NORMS!E17,"0,00")</f>
        <v>0,00</v>
      </c>
      <c r="R19" s="60">
        <v>10</v>
      </c>
      <c r="S19" s="60">
        <v>49</v>
      </c>
      <c r="T19" s="61">
        <v>0</v>
      </c>
      <c r="U19" s="62">
        <v>10</v>
      </c>
      <c r="V19" s="62">
        <v>58</v>
      </c>
      <c r="W19" s="63">
        <v>42.8</v>
      </c>
      <c r="X19" s="64">
        <f t="shared" si="6"/>
        <v>0</v>
      </c>
      <c r="Y19" s="64">
        <f t="shared" si="7"/>
        <v>9</v>
      </c>
      <c r="Z19" s="65">
        <f t="shared" si="8"/>
        <v>42.80000000000291</v>
      </c>
      <c r="AA19" s="65">
        <f t="shared" si="9"/>
        <v>38940</v>
      </c>
      <c r="AB19" s="65">
        <f t="shared" si="10"/>
        <v>39522.8</v>
      </c>
      <c r="AC19" s="72">
        <f t="shared" si="11"/>
        <v>582.8000000000029</v>
      </c>
      <c r="AD19" s="63">
        <v>0</v>
      </c>
      <c r="AE19" s="67">
        <f t="shared" si="12"/>
        <v>3</v>
      </c>
      <c r="AF19" s="68">
        <f t="shared" si="13"/>
        <v>52</v>
      </c>
      <c r="AG19" s="66">
        <f t="shared" si="14"/>
        <v>42.6662000000033</v>
      </c>
      <c r="AH19" s="69">
        <f t="shared" si="15"/>
        <v>13962.666200000003</v>
      </c>
    </row>
    <row r="20" spans="1:34" ht="10.5" customHeight="1">
      <c r="A20" s="59">
        <f>drivers_list!B20</f>
        <v>56</v>
      </c>
      <c r="B20" s="59" t="str">
        <f>drivers_list!C20</f>
        <v>Вовкотруб Олександр </v>
      </c>
      <c r="C20" s="59" t="str">
        <f>drivers_list!E20</f>
        <v>Педос Віталій </v>
      </c>
      <c r="D20" s="60">
        <v>10</v>
      </c>
      <c r="E20" s="60">
        <v>50</v>
      </c>
      <c r="F20" s="61">
        <v>0</v>
      </c>
      <c r="G20" s="62"/>
      <c r="H20" s="62"/>
      <c r="I20" s="63"/>
      <c r="J20" s="64">
        <f t="shared" si="0"/>
        <v>-11</v>
      </c>
      <c r="K20" s="64">
        <f t="shared" si="1"/>
        <v>10</v>
      </c>
      <c r="L20" s="65">
        <f t="shared" si="2"/>
        <v>0</v>
      </c>
      <c r="M20" s="65">
        <f t="shared" si="3"/>
        <v>39000</v>
      </c>
      <c r="N20" s="65">
        <f t="shared" si="4"/>
        <v>0</v>
      </c>
      <c r="O20" s="65">
        <f t="shared" si="5"/>
        <v>-39000</v>
      </c>
      <c r="P20" s="66">
        <f>IF(O20&lt;time_NORMS!A18,(time_NORMS!A18-O20)*time_NORMS!D18,"0,00")</f>
        <v>13399.866</v>
      </c>
      <c r="Q20" s="66" t="str">
        <f>IF(O20&gt;time_NORMS!A18,(O20-time_NORMS!A18)*time_NORMS!E18,"0,00")</f>
        <v>0,00</v>
      </c>
      <c r="R20" s="60">
        <v>10</v>
      </c>
      <c r="S20" s="60">
        <v>50</v>
      </c>
      <c r="T20" s="61">
        <v>0</v>
      </c>
      <c r="U20" s="62">
        <v>10</v>
      </c>
      <c r="V20" s="62">
        <v>58</v>
      </c>
      <c r="W20" s="63">
        <v>56.2</v>
      </c>
      <c r="X20" s="64">
        <f t="shared" si="6"/>
        <v>0</v>
      </c>
      <c r="Y20" s="64">
        <f t="shared" si="7"/>
        <v>8</v>
      </c>
      <c r="Z20" s="65">
        <f t="shared" si="8"/>
        <v>56.19999999999709</v>
      </c>
      <c r="AA20" s="65">
        <f t="shared" si="9"/>
        <v>39000</v>
      </c>
      <c r="AB20" s="65">
        <f t="shared" si="10"/>
        <v>39536.2</v>
      </c>
      <c r="AC20" s="72">
        <f t="shared" si="11"/>
        <v>536.1999999999971</v>
      </c>
      <c r="AD20" s="63">
        <v>0</v>
      </c>
      <c r="AE20" s="67">
        <f t="shared" si="12"/>
        <v>3</v>
      </c>
      <c r="AF20" s="68">
        <f t="shared" si="13"/>
        <v>52</v>
      </c>
      <c r="AG20" s="66">
        <f t="shared" si="14"/>
        <v>16.065999999997075</v>
      </c>
      <c r="AH20" s="69">
        <f t="shared" si="15"/>
        <v>13936.065999999997</v>
      </c>
    </row>
    <row r="21" spans="1:34" ht="10.5" customHeight="1">
      <c r="A21" s="59">
        <f>drivers_list!B21</f>
        <v>34</v>
      </c>
      <c r="B21" s="59" t="str">
        <f>drivers_list!C21</f>
        <v>Яроменко Андрій </v>
      </c>
      <c r="C21" s="59" t="str">
        <f>drivers_list!E21</f>
        <v>Маслечко Богдан </v>
      </c>
      <c r="D21" s="60">
        <v>10</v>
      </c>
      <c r="E21" s="60">
        <v>51</v>
      </c>
      <c r="F21" s="61">
        <v>0</v>
      </c>
      <c r="G21" s="62"/>
      <c r="H21" s="62"/>
      <c r="I21" s="63"/>
      <c r="J21" s="64">
        <f t="shared" si="0"/>
        <v>-11</v>
      </c>
      <c r="K21" s="64">
        <f t="shared" si="1"/>
        <v>9</v>
      </c>
      <c r="L21" s="65">
        <f t="shared" si="2"/>
        <v>0</v>
      </c>
      <c r="M21" s="65">
        <f t="shared" si="3"/>
        <v>39060</v>
      </c>
      <c r="N21" s="65">
        <f t="shared" si="4"/>
        <v>0</v>
      </c>
      <c r="O21" s="65">
        <f t="shared" si="5"/>
        <v>-39060</v>
      </c>
      <c r="P21" s="66">
        <f>IF(O21&lt;time_NORMS!A19,(time_NORMS!A19-O21)*time_NORMS!D19,"0,00")</f>
        <v>13419.865800000001</v>
      </c>
      <c r="Q21" s="66" t="str">
        <f>IF(O21&gt;time_NORMS!A19,(O21-time_NORMS!A19)*time_NORMS!E19,"0,00")</f>
        <v>0,00</v>
      </c>
      <c r="R21" s="60">
        <v>10</v>
      </c>
      <c r="S21" s="60">
        <v>51</v>
      </c>
      <c r="T21" s="61">
        <v>0</v>
      </c>
      <c r="U21" s="62">
        <v>10</v>
      </c>
      <c r="V21" s="62">
        <v>59</v>
      </c>
      <c r="W21" s="63">
        <v>54.3</v>
      </c>
      <c r="X21" s="64">
        <f t="shared" si="6"/>
        <v>0</v>
      </c>
      <c r="Y21" s="64">
        <f t="shared" si="7"/>
        <v>8</v>
      </c>
      <c r="Z21" s="65">
        <f t="shared" si="8"/>
        <v>54.30000000000291</v>
      </c>
      <c r="AA21" s="65">
        <f t="shared" si="9"/>
        <v>39060</v>
      </c>
      <c r="AB21" s="65">
        <f t="shared" si="10"/>
        <v>39594.3</v>
      </c>
      <c r="AC21" s="72">
        <f t="shared" si="11"/>
        <v>534.3000000000029</v>
      </c>
      <c r="AD21" s="63">
        <v>0</v>
      </c>
      <c r="AE21" s="67">
        <f t="shared" si="12"/>
        <v>3</v>
      </c>
      <c r="AF21" s="68">
        <f t="shared" si="13"/>
        <v>52</v>
      </c>
      <c r="AG21" s="66">
        <f t="shared" si="14"/>
        <v>34.16580000000431</v>
      </c>
      <c r="AH21" s="69">
        <f t="shared" si="15"/>
        <v>13954.165800000004</v>
      </c>
    </row>
    <row r="22" spans="1:34" ht="10.5" customHeight="1">
      <c r="A22" s="59">
        <f>drivers_list!B22</f>
        <v>37</v>
      </c>
      <c r="B22" s="59" t="str">
        <f>drivers_list!C22</f>
        <v>Труш Михайло</v>
      </c>
      <c r="C22" s="59" t="str">
        <f>drivers_list!E22</f>
        <v>Гресько Юрій</v>
      </c>
      <c r="D22" s="60">
        <v>10</v>
      </c>
      <c r="E22" s="60">
        <v>52</v>
      </c>
      <c r="F22" s="61">
        <v>0</v>
      </c>
      <c r="G22" s="62"/>
      <c r="H22" s="62"/>
      <c r="I22" s="63"/>
      <c r="J22" s="64">
        <f t="shared" si="0"/>
        <v>-11</v>
      </c>
      <c r="K22" s="64">
        <f t="shared" si="1"/>
        <v>8</v>
      </c>
      <c r="L22" s="65">
        <f t="shared" si="2"/>
        <v>0</v>
      </c>
      <c r="M22" s="65">
        <f t="shared" si="3"/>
        <v>39120</v>
      </c>
      <c r="N22" s="65">
        <f t="shared" si="4"/>
        <v>0</v>
      </c>
      <c r="O22" s="65">
        <f t="shared" si="5"/>
        <v>-39120</v>
      </c>
      <c r="P22" s="66">
        <f>IF(O22&lt;time_NORMS!A20,(time_NORMS!A20-O22)*time_NORMS!D20,"0,00")</f>
        <v>13439.865600000001</v>
      </c>
      <c r="Q22" s="66" t="str">
        <f>IF(O22&gt;time_NORMS!A20,(O22-time_NORMS!A20)*time_NORMS!E20,"0,00")</f>
        <v>0,00</v>
      </c>
      <c r="R22" s="60">
        <v>10</v>
      </c>
      <c r="S22" s="60">
        <v>52</v>
      </c>
      <c r="T22" s="61">
        <v>0</v>
      </c>
      <c r="U22" s="62">
        <v>11</v>
      </c>
      <c r="V22" s="62">
        <v>1</v>
      </c>
      <c r="W22" s="63">
        <v>24</v>
      </c>
      <c r="X22" s="64">
        <f t="shared" si="6"/>
        <v>0</v>
      </c>
      <c r="Y22" s="64">
        <f t="shared" si="7"/>
        <v>9</v>
      </c>
      <c r="Z22" s="65">
        <f t="shared" si="8"/>
        <v>24</v>
      </c>
      <c r="AA22" s="65">
        <f t="shared" si="9"/>
        <v>39120</v>
      </c>
      <c r="AB22" s="65">
        <f t="shared" si="10"/>
        <v>39684</v>
      </c>
      <c r="AC22" s="72">
        <f t="shared" si="11"/>
        <v>564</v>
      </c>
      <c r="AD22" s="63">
        <v>0</v>
      </c>
      <c r="AE22" s="67">
        <f t="shared" si="12"/>
        <v>3</v>
      </c>
      <c r="AF22" s="68">
        <f t="shared" si="13"/>
        <v>53</v>
      </c>
      <c r="AG22" s="66">
        <f t="shared" si="14"/>
        <v>23.865600000000995</v>
      </c>
      <c r="AH22" s="69">
        <f t="shared" si="15"/>
        <v>14003.865600000001</v>
      </c>
    </row>
    <row r="23" spans="1:34" ht="10.5" customHeight="1">
      <c r="A23" s="59">
        <f>drivers_list!B23</f>
        <v>35</v>
      </c>
      <c r="B23" s="59" t="str">
        <f>drivers_list!C23</f>
        <v>Притика Артем</v>
      </c>
      <c r="C23" s="59" t="str">
        <f>drivers_list!E23</f>
        <v>Шевченко Ірина</v>
      </c>
      <c r="D23" s="60">
        <v>10</v>
      </c>
      <c r="E23" s="60">
        <v>55</v>
      </c>
      <c r="F23" s="61">
        <v>0</v>
      </c>
      <c r="G23" s="62"/>
      <c r="H23" s="62"/>
      <c r="I23" s="63"/>
      <c r="J23" s="64">
        <f t="shared" si="0"/>
        <v>-11</v>
      </c>
      <c r="K23" s="64">
        <f t="shared" si="1"/>
        <v>5</v>
      </c>
      <c r="L23" s="65">
        <f t="shared" si="2"/>
        <v>0</v>
      </c>
      <c r="M23" s="65">
        <f t="shared" si="3"/>
        <v>39300</v>
      </c>
      <c r="N23" s="65">
        <f t="shared" si="4"/>
        <v>0</v>
      </c>
      <c r="O23" s="65">
        <f t="shared" si="5"/>
        <v>-39300</v>
      </c>
      <c r="P23" s="66">
        <f>IF(O23&lt;time_NORMS!A21,(time_NORMS!A21-O23)*time_NORMS!D21,"0,00")</f>
        <v>13499.865</v>
      </c>
      <c r="Q23" s="66" t="str">
        <f>IF(O23&gt;time_NORMS!A21,(O23-time_NORMS!A21)*time_NORMS!E21,"0,00")</f>
        <v>0,00</v>
      </c>
      <c r="R23" s="60">
        <v>10</v>
      </c>
      <c r="S23" s="60">
        <v>55</v>
      </c>
      <c r="T23" s="61">
        <v>0</v>
      </c>
      <c r="U23" s="62">
        <v>11</v>
      </c>
      <c r="V23" s="62">
        <v>6</v>
      </c>
      <c r="W23" s="63">
        <v>59.8</v>
      </c>
      <c r="X23" s="64">
        <f t="shared" si="6"/>
        <v>0</v>
      </c>
      <c r="Y23" s="64">
        <f t="shared" si="7"/>
        <v>11</v>
      </c>
      <c r="Z23" s="65">
        <f t="shared" si="8"/>
        <v>59.80000000000291</v>
      </c>
      <c r="AA23" s="65">
        <f t="shared" si="9"/>
        <v>39300</v>
      </c>
      <c r="AB23" s="65">
        <f t="shared" si="10"/>
        <v>40019.8</v>
      </c>
      <c r="AC23" s="72">
        <f t="shared" si="11"/>
        <v>719.8000000000029</v>
      </c>
      <c r="AD23" s="63">
        <v>0</v>
      </c>
      <c r="AE23" s="67">
        <f t="shared" si="12"/>
        <v>3</v>
      </c>
      <c r="AF23" s="68">
        <f t="shared" si="13"/>
        <v>56</v>
      </c>
      <c r="AG23" s="66">
        <f t="shared" si="14"/>
        <v>59.66500000000269</v>
      </c>
      <c r="AH23" s="69">
        <f t="shared" si="15"/>
        <v>14219.665000000003</v>
      </c>
    </row>
    <row r="24" spans="1:34" ht="10.5" customHeight="1">
      <c r="A24" s="59">
        <f>drivers_list!B24</f>
        <v>52</v>
      </c>
      <c r="B24" s="59" t="str">
        <f>drivers_list!C24</f>
        <v>Козаківський Євген</v>
      </c>
      <c r="C24" s="59" t="str">
        <f>drivers_list!E24</f>
        <v>Макаров Артем</v>
      </c>
      <c r="D24" s="60">
        <v>10</v>
      </c>
      <c r="E24" s="60">
        <v>53</v>
      </c>
      <c r="F24" s="61">
        <v>0</v>
      </c>
      <c r="G24" s="62"/>
      <c r="H24" s="62"/>
      <c r="I24" s="63"/>
      <c r="J24" s="64">
        <f t="shared" si="0"/>
        <v>-11</v>
      </c>
      <c r="K24" s="64">
        <f t="shared" si="1"/>
        <v>7</v>
      </c>
      <c r="L24" s="65">
        <f t="shared" si="2"/>
        <v>0</v>
      </c>
      <c r="M24" s="65">
        <f t="shared" si="3"/>
        <v>39180</v>
      </c>
      <c r="N24" s="65">
        <f t="shared" si="4"/>
        <v>0</v>
      </c>
      <c r="O24" s="65">
        <f t="shared" si="5"/>
        <v>-39180</v>
      </c>
      <c r="P24" s="66">
        <f>IF(O24&lt;time_NORMS!A22,(time_NORMS!A22-O24)*time_NORMS!D22,"0,00")</f>
        <v>13459.8654</v>
      </c>
      <c r="Q24" s="66" t="str">
        <f>IF(O24&gt;time_NORMS!A22,(O24-time_NORMS!A22)*time_NORMS!E22,"0,00")</f>
        <v>0,00</v>
      </c>
      <c r="R24" s="60">
        <v>10</v>
      </c>
      <c r="S24" s="60">
        <v>53</v>
      </c>
      <c r="T24" s="61">
        <v>0</v>
      </c>
      <c r="U24" s="62">
        <v>11</v>
      </c>
      <c r="V24" s="62">
        <v>3</v>
      </c>
      <c r="W24" s="63">
        <v>12.2</v>
      </c>
      <c r="X24" s="64">
        <f t="shared" si="6"/>
        <v>0</v>
      </c>
      <c r="Y24" s="64">
        <f t="shared" si="7"/>
        <v>10</v>
      </c>
      <c r="Z24" s="65">
        <f t="shared" si="8"/>
        <v>12.19999999999709</v>
      </c>
      <c r="AA24" s="65">
        <f t="shared" si="9"/>
        <v>39180</v>
      </c>
      <c r="AB24" s="65">
        <f t="shared" si="10"/>
        <v>39792.2</v>
      </c>
      <c r="AC24" s="72">
        <f t="shared" si="11"/>
        <v>612.1999999999971</v>
      </c>
      <c r="AD24" s="63">
        <v>0</v>
      </c>
      <c r="AE24" s="67">
        <f t="shared" si="12"/>
        <v>3</v>
      </c>
      <c r="AF24" s="68">
        <f t="shared" si="13"/>
        <v>54</v>
      </c>
      <c r="AG24" s="66">
        <f t="shared" si="14"/>
        <v>32.06539999999768</v>
      </c>
      <c r="AH24" s="69">
        <f t="shared" si="15"/>
        <v>14072.065399999998</v>
      </c>
    </row>
    <row r="25" spans="1:34" ht="10.5" customHeight="1">
      <c r="A25" s="59">
        <f>drivers_list!B25</f>
        <v>53</v>
      </c>
      <c r="B25" s="59" t="str">
        <f>drivers_list!C25</f>
        <v>Приймак Михайло</v>
      </c>
      <c r="C25" s="59" t="str">
        <f>drivers_list!E25</f>
        <v>Козлов Геннадій</v>
      </c>
      <c r="D25" s="60">
        <v>10</v>
      </c>
      <c r="E25" s="60">
        <v>54</v>
      </c>
      <c r="F25" s="61">
        <v>0</v>
      </c>
      <c r="G25" s="62"/>
      <c r="H25" s="62"/>
      <c r="I25" s="63"/>
      <c r="J25" s="64">
        <f t="shared" si="0"/>
        <v>-11</v>
      </c>
      <c r="K25" s="64">
        <f t="shared" si="1"/>
        <v>6</v>
      </c>
      <c r="L25" s="65">
        <f t="shared" si="2"/>
        <v>0</v>
      </c>
      <c r="M25" s="65">
        <f t="shared" si="3"/>
        <v>39240</v>
      </c>
      <c r="N25" s="65">
        <f t="shared" si="4"/>
        <v>0</v>
      </c>
      <c r="O25" s="65">
        <f t="shared" si="5"/>
        <v>-39240</v>
      </c>
      <c r="P25" s="66">
        <f>IF(O25&lt;time_NORMS!A23,(time_NORMS!A23-O25)*time_NORMS!D23,"0,00")</f>
        <v>13479.8652</v>
      </c>
      <c r="Q25" s="66" t="str">
        <f>IF(O25&gt;time_NORMS!A23,(O25-time_NORMS!A23)*time_NORMS!E23,"0,00")</f>
        <v>0,00</v>
      </c>
      <c r="R25" s="60">
        <v>10</v>
      </c>
      <c r="S25" s="60">
        <v>54</v>
      </c>
      <c r="T25" s="61">
        <v>0</v>
      </c>
      <c r="U25" s="62">
        <v>11</v>
      </c>
      <c r="V25" s="62">
        <v>3</v>
      </c>
      <c r="W25" s="63">
        <v>53.7</v>
      </c>
      <c r="X25" s="64">
        <f t="shared" si="6"/>
        <v>0</v>
      </c>
      <c r="Y25" s="64">
        <f t="shared" si="7"/>
        <v>9</v>
      </c>
      <c r="Z25" s="65">
        <f t="shared" si="8"/>
        <v>53.69999999999709</v>
      </c>
      <c r="AA25" s="65">
        <f t="shared" si="9"/>
        <v>39240</v>
      </c>
      <c r="AB25" s="65">
        <f t="shared" si="10"/>
        <v>39833.7</v>
      </c>
      <c r="AC25" s="72">
        <f t="shared" si="11"/>
        <v>593.6999999999971</v>
      </c>
      <c r="AD25" s="63">
        <v>0</v>
      </c>
      <c r="AE25" s="67">
        <f t="shared" si="12"/>
        <v>3</v>
      </c>
      <c r="AF25" s="68">
        <f t="shared" si="13"/>
        <v>54</v>
      </c>
      <c r="AG25" s="66">
        <f t="shared" si="14"/>
        <v>33.565199999997276</v>
      </c>
      <c r="AH25" s="69">
        <f t="shared" si="15"/>
        <v>14073.565199999997</v>
      </c>
    </row>
    <row r="26" spans="1:34" ht="10.5" customHeight="1">
      <c r="A26" s="59" t="str">
        <f>drivers_list!B26</f>
        <v>"0000"</v>
      </c>
      <c r="B26" s="59" t="str">
        <f>drivers_list!C26</f>
        <v>N11</v>
      </c>
      <c r="C26" s="59" t="str">
        <f>drivers_list!E26</f>
        <v>N12</v>
      </c>
      <c r="D26" s="60"/>
      <c r="E26" s="60"/>
      <c r="F26" s="61"/>
      <c r="G26" s="62"/>
      <c r="H26" s="62"/>
      <c r="I26" s="63"/>
      <c r="J26" s="64"/>
      <c r="K26" s="64"/>
      <c r="L26" s="65"/>
      <c r="M26" s="65"/>
      <c r="N26" s="65"/>
      <c r="O26" s="65"/>
      <c r="P26" s="66"/>
      <c r="Q26" s="66"/>
      <c r="R26" s="60"/>
      <c r="S26" s="60"/>
      <c r="T26" s="61"/>
      <c r="U26" s="62"/>
      <c r="V26" s="62"/>
      <c r="W26" s="63"/>
      <c r="X26" s="64"/>
      <c r="Y26" s="64"/>
      <c r="Z26" s="65"/>
      <c r="AA26" s="65"/>
      <c r="AB26" s="65"/>
      <c r="AC26" s="65"/>
      <c r="AD26" s="63"/>
      <c r="AE26" s="67"/>
      <c r="AF26" s="68"/>
      <c r="AG26" s="66"/>
      <c r="AH26" s="69"/>
    </row>
    <row r="27" spans="1:34" ht="10.5" customHeight="1">
      <c r="A27" s="59" t="str">
        <f>drivers_list!B27</f>
        <v>"000"</v>
      </c>
      <c r="B27" s="59" t="str">
        <f>drivers_list!C27</f>
        <v>N21</v>
      </c>
      <c r="C27" s="59" t="str">
        <f>drivers_list!E27</f>
        <v>N22</v>
      </c>
      <c r="D27" s="60"/>
      <c r="E27" s="60"/>
      <c r="F27" s="61"/>
      <c r="G27" s="62"/>
      <c r="H27" s="62"/>
      <c r="I27" s="63"/>
      <c r="J27" s="64"/>
      <c r="K27" s="64"/>
      <c r="L27" s="65"/>
      <c r="M27" s="65"/>
      <c r="N27" s="65"/>
      <c r="O27" s="65"/>
      <c r="P27" s="66"/>
      <c r="Q27" s="66"/>
      <c r="R27" s="60"/>
      <c r="S27" s="60"/>
      <c r="T27" s="61"/>
      <c r="U27" s="62"/>
      <c r="V27" s="62"/>
      <c r="W27" s="63"/>
      <c r="X27" s="64"/>
      <c r="Y27" s="64"/>
      <c r="Z27" s="65"/>
      <c r="AA27" s="65"/>
      <c r="AB27" s="65"/>
      <c r="AC27" s="65"/>
      <c r="AD27" s="63"/>
      <c r="AE27" s="67"/>
      <c r="AF27" s="68"/>
      <c r="AG27" s="66"/>
      <c r="AH27" s="69"/>
    </row>
    <row r="28" spans="1:34" ht="10.5" customHeight="1">
      <c r="A28" s="59" t="str">
        <f>drivers_list!B28</f>
        <v>"00"</v>
      </c>
      <c r="B28" s="59" t="str">
        <f>drivers_list!C28</f>
        <v>N31</v>
      </c>
      <c r="C28" s="59" t="str">
        <f>drivers_list!E28</f>
        <v>N32</v>
      </c>
      <c r="D28" s="60"/>
      <c r="E28" s="60"/>
      <c r="F28" s="61"/>
      <c r="G28" s="62"/>
      <c r="H28" s="62"/>
      <c r="I28" s="63"/>
      <c r="J28" s="64"/>
      <c r="K28" s="64"/>
      <c r="L28" s="65"/>
      <c r="M28" s="65"/>
      <c r="N28" s="65"/>
      <c r="O28" s="65"/>
      <c r="P28" s="66"/>
      <c r="Q28" s="66"/>
      <c r="R28" s="60"/>
      <c r="S28" s="60"/>
      <c r="T28" s="61"/>
      <c r="U28" s="62"/>
      <c r="V28" s="62"/>
      <c r="W28" s="63"/>
      <c r="X28" s="64"/>
      <c r="Y28" s="64"/>
      <c r="Z28" s="65"/>
      <c r="AA28" s="65"/>
      <c r="AB28" s="65"/>
      <c r="AC28" s="65"/>
      <c r="AD28" s="63"/>
      <c r="AE28" s="67"/>
      <c r="AF28" s="68"/>
      <c r="AG28" s="66"/>
      <c r="AH28" s="69"/>
    </row>
    <row r="29" spans="1:34" ht="10.5" customHeight="1">
      <c r="A29" s="59" t="str">
        <f>drivers_list!B29</f>
        <v>"0"</v>
      </c>
      <c r="B29" s="59" t="str">
        <f>drivers_list!C29</f>
        <v>N41</v>
      </c>
      <c r="C29" s="59" t="str">
        <f>drivers_list!E29</f>
        <v>N42</v>
      </c>
      <c r="D29" s="60"/>
      <c r="E29" s="60"/>
      <c r="F29" s="61"/>
      <c r="G29" s="62"/>
      <c r="H29" s="62"/>
      <c r="I29" s="63"/>
      <c r="J29" s="64"/>
      <c r="K29" s="64"/>
      <c r="L29" s="65"/>
      <c r="M29" s="65"/>
      <c r="N29" s="65"/>
      <c r="O29" s="65"/>
      <c r="P29" s="66"/>
      <c r="Q29" s="66"/>
      <c r="R29" s="60"/>
      <c r="S29" s="60"/>
      <c r="T29" s="61"/>
      <c r="U29" s="62"/>
      <c r="V29" s="62"/>
      <c r="W29" s="63"/>
      <c r="X29" s="64"/>
      <c r="Y29" s="64"/>
      <c r="Z29" s="65"/>
      <c r="AA29" s="65"/>
      <c r="AB29" s="65"/>
      <c r="AC29" s="65"/>
      <c r="AD29" s="63"/>
      <c r="AE29" s="67"/>
      <c r="AF29" s="68"/>
      <c r="AG29" s="66"/>
      <c r="AH29" s="69"/>
    </row>
    <row r="30" ht="15">
      <c r="AE30" s="1"/>
    </row>
    <row r="31" ht="15">
      <c r="AE31" s="1"/>
    </row>
    <row r="32" ht="15">
      <c r="AE32" s="1"/>
    </row>
    <row r="33" ht="15">
      <c r="AE33" s="1"/>
    </row>
    <row r="34" ht="15">
      <c r="AE34" s="1"/>
    </row>
    <row r="35" ht="15">
      <c r="AE35" s="1"/>
    </row>
    <row r="36" ht="15">
      <c r="AE36" s="1"/>
    </row>
    <row r="37" ht="15">
      <c r="AE37" s="1"/>
    </row>
    <row r="38" ht="15">
      <c r="AE3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5.28125" style="0" customWidth="1"/>
    <col min="2" max="2" width="15.421875" style="0" hidden="1" customWidth="1"/>
    <col min="3" max="3" width="15.57421875" style="0" hidden="1" customWidth="1"/>
    <col min="4" max="4" width="3.28125" style="0" customWidth="1"/>
    <col min="5" max="5" width="4.00390625" style="0" customWidth="1"/>
    <col min="6" max="6" width="5.140625" style="0" customWidth="1"/>
    <col min="7" max="7" width="3.28125" style="0" customWidth="1"/>
    <col min="8" max="8" width="4.421875" style="0" customWidth="1"/>
    <col min="9" max="9" width="4.8515625" style="0" customWidth="1"/>
    <col min="10" max="10" width="3.8515625" style="0" customWidth="1"/>
    <col min="11" max="11" width="4.57421875" style="0" customWidth="1"/>
    <col min="12" max="12" width="5.00390625" style="0" customWidth="1"/>
    <col min="13" max="13" width="9.7109375" style="0" customWidth="1"/>
    <col min="15" max="15" width="8.28125" style="0" customWidth="1"/>
    <col min="17" max="17" width="7.140625" style="0" customWidth="1"/>
    <col min="18" max="18" width="3.57421875" style="0" customWidth="1"/>
    <col min="19" max="19" width="4.421875" style="0" customWidth="1"/>
    <col min="20" max="20" width="6.57421875" style="0" customWidth="1"/>
    <col min="21" max="21" width="8.140625" style="0" customWidth="1"/>
  </cols>
  <sheetData>
    <row r="1" ht="15">
      <c r="R1" s="1"/>
    </row>
    <row r="2" spans="1:21" ht="15">
      <c r="A2" s="50"/>
      <c r="B2" s="50"/>
      <c r="C2" s="50"/>
      <c r="D2" s="51" t="s">
        <v>30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3"/>
      <c r="S2" s="50"/>
      <c r="T2" s="50"/>
      <c r="U2" s="50"/>
    </row>
    <row r="3" spans="1:21" ht="15">
      <c r="A3" s="50"/>
      <c r="B3" s="50"/>
      <c r="C3" s="50"/>
      <c r="D3" s="50" t="s">
        <v>31</v>
      </c>
      <c r="E3" s="50"/>
      <c r="F3" s="50"/>
      <c r="G3" s="50" t="s">
        <v>32</v>
      </c>
      <c r="H3" s="50"/>
      <c r="I3" s="50"/>
      <c r="J3" s="50" t="s">
        <v>9</v>
      </c>
      <c r="K3" s="50"/>
      <c r="L3" s="50"/>
      <c r="M3" s="50"/>
      <c r="N3" s="50"/>
      <c r="O3" s="50"/>
      <c r="P3" s="50"/>
      <c r="Q3" s="50"/>
      <c r="R3" s="53" t="s">
        <v>29</v>
      </c>
      <c r="S3" s="50"/>
      <c r="T3" s="50"/>
      <c r="U3" s="50"/>
    </row>
    <row r="4" spans="1:21" ht="23.25">
      <c r="A4" s="54" t="s">
        <v>6</v>
      </c>
      <c r="B4" s="55" t="s">
        <v>7</v>
      </c>
      <c r="C4" s="55" t="s">
        <v>8</v>
      </c>
      <c r="D4" s="56" t="s">
        <v>0</v>
      </c>
      <c r="E4" s="56" t="s">
        <v>1</v>
      </c>
      <c r="F4" s="56" t="s">
        <v>2</v>
      </c>
      <c r="G4" s="56" t="s">
        <v>0</v>
      </c>
      <c r="H4" s="56" t="s">
        <v>1</v>
      </c>
      <c r="I4" s="56" t="s">
        <v>2</v>
      </c>
      <c r="J4" s="56" t="s">
        <v>0</v>
      </c>
      <c r="K4" s="56" t="s">
        <v>1</v>
      </c>
      <c r="L4" s="56" t="s">
        <v>2</v>
      </c>
      <c r="M4" s="57" t="s">
        <v>4</v>
      </c>
      <c r="N4" s="57" t="s">
        <v>3</v>
      </c>
      <c r="O4" s="57" t="s">
        <v>5</v>
      </c>
      <c r="P4" s="57" t="s">
        <v>13</v>
      </c>
      <c r="Q4" s="57" t="s">
        <v>10</v>
      </c>
      <c r="R4" s="58" t="s">
        <v>0</v>
      </c>
      <c r="S4" s="56" t="s">
        <v>1</v>
      </c>
      <c r="T4" s="56" t="s">
        <v>2</v>
      </c>
      <c r="U4" s="56" t="s">
        <v>18</v>
      </c>
    </row>
    <row r="5" spans="1:21" ht="10.5" customHeight="1">
      <c r="A5" s="59">
        <f>drivers_list!B5</f>
        <v>42</v>
      </c>
      <c r="B5" s="59" t="str">
        <f>drivers_list!C5</f>
        <v>Олесов Егор</v>
      </c>
      <c r="C5" s="59" t="str">
        <f>drivers_list!E5</f>
        <v>Опанасюк Олександр</v>
      </c>
      <c r="D5" s="60">
        <v>10</v>
      </c>
      <c r="E5" s="60">
        <v>44</v>
      </c>
      <c r="F5" s="61">
        <v>0</v>
      </c>
      <c r="G5" s="62">
        <v>14</v>
      </c>
      <c r="H5" s="62">
        <v>30</v>
      </c>
      <c r="I5" s="63">
        <v>0</v>
      </c>
      <c r="J5" s="64">
        <f>INT(O5/3600)</f>
        <v>3</v>
      </c>
      <c r="K5" s="64">
        <f>INT((O5-J5*3600)/60)</f>
        <v>46</v>
      </c>
      <c r="L5" s="65">
        <f>O5-(J5*3600+K5*60)</f>
        <v>0</v>
      </c>
      <c r="M5" s="65">
        <f>D5*3600+E5*60+F5</f>
        <v>38640</v>
      </c>
      <c r="N5" s="65">
        <f>G5*3600+H5*60+I5</f>
        <v>52200</v>
      </c>
      <c r="O5" s="65">
        <f>N5-M5</f>
        <v>13560</v>
      </c>
      <c r="P5" s="66" t="str">
        <f>IF(O5&lt;time_NORMS!B3,(time_NORMS!B3-O5)*time_NORMS!D3,"0,00")</f>
        <v>0,00</v>
      </c>
      <c r="Q5" s="66">
        <f>IF(O5&gt;time_NORMS!B3,(O5-time_NORMS!B3)*time_NORMS!E3,"0,00")</f>
        <v>1959.9216000000001</v>
      </c>
      <c r="R5" s="67">
        <f>INT(U5/3600)</f>
        <v>0</v>
      </c>
      <c r="S5" s="68">
        <f>INT((U5-R5*3600)/60)</f>
        <v>32</v>
      </c>
      <c r="T5" s="66">
        <f>U5-(R5*3600+S5*60)</f>
        <v>39.921600000000126</v>
      </c>
      <c r="U5" s="69">
        <f>SUM(Q5,P5)</f>
        <v>1959.9216000000001</v>
      </c>
    </row>
    <row r="6" spans="1:21" ht="10.5" customHeight="1">
      <c r="A6" s="59">
        <f>drivers_list!B6</f>
        <v>48</v>
      </c>
      <c r="B6" s="59" t="str">
        <f>drivers_list!C6</f>
        <v>Руденко Олександр </v>
      </c>
      <c r="C6" s="59" t="str">
        <f>drivers_list!E6</f>
        <v>Теплов Олег</v>
      </c>
      <c r="D6" s="60">
        <v>10</v>
      </c>
      <c r="E6" s="60">
        <v>51</v>
      </c>
      <c r="F6" s="61"/>
      <c r="G6" s="62"/>
      <c r="H6" s="62"/>
      <c r="I6" s="63"/>
      <c r="J6" s="64"/>
      <c r="K6" s="64"/>
      <c r="L6" s="65"/>
      <c r="M6" s="65"/>
      <c r="N6" s="65"/>
      <c r="O6" s="65"/>
      <c r="P6" s="66"/>
      <c r="Q6" s="66"/>
      <c r="R6" s="67"/>
      <c r="S6" s="68"/>
      <c r="T6" s="66"/>
      <c r="U6" s="69"/>
    </row>
    <row r="7" spans="1:21" ht="10.5" customHeight="1">
      <c r="A7" s="59">
        <f>drivers_list!B7</f>
        <v>38</v>
      </c>
      <c r="B7" s="59" t="str">
        <f>drivers_list!C7</f>
        <v>Кукарека Олег </v>
      </c>
      <c r="C7" s="59" t="str">
        <f>drivers_list!E7</f>
        <v>Бондаренко Ірина</v>
      </c>
      <c r="D7" s="60">
        <v>10</v>
      </c>
      <c r="E7" s="60">
        <v>49</v>
      </c>
      <c r="F7" s="61"/>
      <c r="G7" s="62"/>
      <c r="H7" s="62"/>
      <c r="I7" s="63"/>
      <c r="J7" s="64"/>
      <c r="K7" s="64"/>
      <c r="L7" s="65"/>
      <c r="M7" s="65"/>
      <c r="N7" s="65"/>
      <c r="O7" s="65"/>
      <c r="P7" s="66"/>
      <c r="Q7" s="66"/>
      <c r="R7" s="67"/>
      <c r="S7" s="68"/>
      <c r="T7" s="66"/>
      <c r="U7" s="69"/>
    </row>
    <row r="8" spans="1:21" ht="10.5" customHeight="1">
      <c r="A8" s="59">
        <f>drivers_list!B8</f>
        <v>36</v>
      </c>
      <c r="B8" s="59" t="str">
        <f>drivers_list!C8</f>
        <v>КАТ</v>
      </c>
      <c r="C8" s="59" t="str">
        <f>drivers_list!E8</f>
        <v>Бондар Максим</v>
      </c>
      <c r="D8" s="60">
        <v>10</v>
      </c>
      <c r="E8" s="60">
        <v>53</v>
      </c>
      <c r="F8" s="61"/>
      <c r="G8" s="62"/>
      <c r="H8" s="62"/>
      <c r="I8" s="63"/>
      <c r="J8" s="64"/>
      <c r="K8" s="64"/>
      <c r="L8" s="65"/>
      <c r="M8" s="65"/>
      <c r="N8" s="65"/>
      <c r="O8" s="65"/>
      <c r="P8" s="66"/>
      <c r="Q8" s="66"/>
      <c r="R8" s="67"/>
      <c r="S8" s="68"/>
      <c r="T8" s="66"/>
      <c r="U8" s="69"/>
    </row>
    <row r="9" spans="1:21" ht="10.5" customHeight="1">
      <c r="A9" s="59">
        <f>drivers_list!B9</f>
        <v>44</v>
      </c>
      <c r="B9" s="59" t="str">
        <f>drivers_list!C9</f>
        <v>Дембик Дмитрий</v>
      </c>
      <c r="C9" s="59" t="str">
        <f>drivers_list!E9</f>
        <v>Ваганова Юлия</v>
      </c>
      <c r="D9" s="60">
        <v>10</v>
      </c>
      <c r="E9" s="60">
        <v>56</v>
      </c>
      <c r="F9" s="61"/>
      <c r="G9" s="62"/>
      <c r="H9" s="62"/>
      <c r="I9" s="63"/>
      <c r="J9" s="64"/>
      <c r="K9" s="64"/>
      <c r="L9" s="65"/>
      <c r="M9" s="65"/>
      <c r="N9" s="65"/>
      <c r="O9" s="65"/>
      <c r="P9" s="66"/>
      <c r="Q9" s="66"/>
      <c r="R9" s="67"/>
      <c r="S9" s="68"/>
      <c r="T9" s="66"/>
      <c r="U9" s="69"/>
    </row>
    <row r="10" spans="1:21" ht="10.5" customHeight="1">
      <c r="A10" s="59">
        <f>drivers_list!B10</f>
        <v>54</v>
      </c>
      <c r="B10" s="59" t="str">
        <f>drivers_list!C10</f>
        <v>Камратов Сергій</v>
      </c>
      <c r="C10" s="59" t="str">
        <f>drivers_list!E10</f>
        <v>Добріков Віктор</v>
      </c>
      <c r="D10" s="60">
        <v>10</v>
      </c>
      <c r="E10" s="60">
        <v>58</v>
      </c>
      <c r="F10" s="61"/>
      <c r="G10" s="62"/>
      <c r="H10" s="62"/>
      <c r="I10" s="63"/>
      <c r="J10" s="64"/>
      <c r="K10" s="64"/>
      <c r="L10" s="65"/>
      <c r="M10" s="65"/>
      <c r="N10" s="65"/>
      <c r="O10" s="65"/>
      <c r="P10" s="66"/>
      <c r="Q10" s="66"/>
      <c r="R10" s="67"/>
      <c r="S10" s="68"/>
      <c r="T10" s="66"/>
      <c r="U10" s="69"/>
    </row>
    <row r="11" spans="1:21" ht="10.5" customHeight="1">
      <c r="A11" s="59">
        <f>drivers_list!B11</f>
        <v>39</v>
      </c>
      <c r="B11" s="59" t="str">
        <f>drivers_list!C11</f>
        <v>Гальвес Олександр</v>
      </c>
      <c r="C11" s="59" t="str">
        <f>drivers_list!E11</f>
        <v>Жилин Артем</v>
      </c>
      <c r="D11" s="60">
        <v>10</v>
      </c>
      <c r="E11" s="60">
        <v>59</v>
      </c>
      <c r="F11" s="61"/>
      <c r="G11" s="62"/>
      <c r="H11" s="62"/>
      <c r="I11" s="63"/>
      <c r="J11" s="64"/>
      <c r="K11" s="64"/>
      <c r="L11" s="65"/>
      <c r="M11" s="65"/>
      <c r="N11" s="65"/>
      <c r="O11" s="65"/>
      <c r="P11" s="66"/>
      <c r="Q11" s="66"/>
      <c r="R11" s="67"/>
      <c r="S11" s="68"/>
      <c r="T11" s="66"/>
      <c r="U11" s="69"/>
    </row>
    <row r="12" spans="1:21" ht="10.5" customHeight="1">
      <c r="A12" s="59">
        <f>drivers_list!B12</f>
        <v>40</v>
      </c>
      <c r="B12" s="59" t="str">
        <f>drivers_list!C12</f>
        <v>Івахно Юрій</v>
      </c>
      <c r="C12" s="59" t="str">
        <f>drivers_list!E12</f>
        <v>Хиля Євгеній</v>
      </c>
      <c r="D12" s="60">
        <v>11</v>
      </c>
      <c r="E12" s="60">
        <v>1</v>
      </c>
      <c r="F12" s="61"/>
      <c r="G12" s="62"/>
      <c r="H12" s="62"/>
      <c r="I12" s="63"/>
      <c r="J12" s="64"/>
      <c r="K12" s="64"/>
      <c r="L12" s="65"/>
      <c r="M12" s="65"/>
      <c r="N12" s="65"/>
      <c r="O12" s="65"/>
      <c r="P12" s="66"/>
      <c r="Q12" s="66"/>
      <c r="R12" s="67"/>
      <c r="S12" s="68"/>
      <c r="T12" s="66"/>
      <c r="U12" s="69"/>
    </row>
    <row r="13" spans="1:21" ht="10.5" customHeight="1">
      <c r="A13" s="59">
        <f>drivers_list!B13</f>
        <v>43</v>
      </c>
      <c r="B13" s="59" t="str">
        <f>drivers_list!C13</f>
        <v>Паливода Геннадій</v>
      </c>
      <c r="C13" s="59" t="str">
        <f>drivers_list!E13</f>
        <v>Корнієнко Віталій</v>
      </c>
      <c r="D13" s="60">
        <v>11</v>
      </c>
      <c r="E13" s="60">
        <v>2</v>
      </c>
      <c r="F13" s="61"/>
      <c r="G13" s="62"/>
      <c r="H13" s="62"/>
      <c r="I13" s="63"/>
      <c r="J13" s="64"/>
      <c r="K13" s="64"/>
      <c r="L13" s="65"/>
      <c r="M13" s="65"/>
      <c r="N13" s="65"/>
      <c r="O13" s="65"/>
      <c r="P13" s="66"/>
      <c r="Q13" s="66"/>
      <c r="R13" s="67"/>
      <c r="S13" s="68"/>
      <c r="T13" s="66"/>
      <c r="U13" s="69"/>
    </row>
    <row r="14" spans="1:21" ht="10.5" customHeight="1">
      <c r="A14" s="59">
        <f>drivers_list!B14</f>
        <v>50</v>
      </c>
      <c r="B14" s="59" t="str">
        <f>drivers_list!C14</f>
        <v>Колодинський Сергій </v>
      </c>
      <c r="C14" s="59" t="str">
        <f>drivers_list!E14</f>
        <v>Доможирський Павло</v>
      </c>
      <c r="D14" s="60">
        <v>11</v>
      </c>
      <c r="E14" s="60">
        <v>4</v>
      </c>
      <c r="F14" s="61"/>
      <c r="G14" s="62"/>
      <c r="H14" s="62"/>
      <c r="I14" s="63"/>
      <c r="J14" s="64"/>
      <c r="K14" s="64"/>
      <c r="L14" s="65"/>
      <c r="M14" s="65"/>
      <c r="N14" s="65"/>
      <c r="O14" s="65"/>
      <c r="P14" s="66"/>
      <c r="Q14" s="66"/>
      <c r="R14" s="67"/>
      <c r="S14" s="68"/>
      <c r="T14" s="66"/>
      <c r="U14" s="69"/>
    </row>
    <row r="15" spans="1:21" ht="10.5" customHeight="1">
      <c r="A15" s="59">
        <f>drivers_list!B15</f>
        <v>47</v>
      </c>
      <c r="B15" s="59" t="str">
        <f>drivers_list!C15</f>
        <v>Ивко Анатолий</v>
      </c>
      <c r="C15" s="59" t="str">
        <f>drivers_list!E15</f>
        <v>Игорь Мышко</v>
      </c>
      <c r="D15" s="60">
        <v>11</v>
      </c>
      <c r="E15" s="60">
        <v>5</v>
      </c>
      <c r="F15" s="61"/>
      <c r="G15" s="62"/>
      <c r="H15" s="62"/>
      <c r="I15" s="63"/>
      <c r="J15" s="64"/>
      <c r="K15" s="64"/>
      <c r="L15" s="65"/>
      <c r="M15" s="65"/>
      <c r="N15" s="65"/>
      <c r="O15" s="65"/>
      <c r="P15" s="66"/>
      <c r="Q15" s="66"/>
      <c r="R15" s="67"/>
      <c r="S15" s="68"/>
      <c r="T15" s="66"/>
      <c r="U15" s="69"/>
    </row>
    <row r="16" spans="1:21" ht="10.5" customHeight="1">
      <c r="A16" s="59">
        <f>drivers_list!B16</f>
        <v>51</v>
      </c>
      <c r="B16" s="59" t="str">
        <f>drivers_list!C16</f>
        <v>Кулинич Ігор</v>
      </c>
      <c r="C16" s="59" t="str">
        <f>drivers_list!E16</f>
        <v>Гресько Юрій</v>
      </c>
      <c r="D16" s="60">
        <v>11</v>
      </c>
      <c r="E16" s="60">
        <v>6</v>
      </c>
      <c r="F16" s="61"/>
      <c r="G16" s="62"/>
      <c r="H16" s="62"/>
      <c r="I16" s="63"/>
      <c r="J16" s="64"/>
      <c r="K16" s="64"/>
      <c r="L16" s="65"/>
      <c r="M16" s="65"/>
      <c r="N16" s="65"/>
      <c r="O16" s="65"/>
      <c r="P16" s="66"/>
      <c r="Q16" s="66"/>
      <c r="R16" s="67"/>
      <c r="S16" s="68"/>
      <c r="T16" s="66"/>
      <c r="U16" s="69"/>
    </row>
    <row r="17" spans="1:21" ht="10.5" customHeight="1">
      <c r="A17" s="59">
        <f>drivers_list!B17</f>
        <v>55</v>
      </c>
      <c r="B17" s="59" t="str">
        <f>drivers_list!C17</f>
        <v>Шурыгин Владимир </v>
      </c>
      <c r="C17" s="59" t="str">
        <f>drivers_list!E17</f>
        <v>Шурыгина Анна </v>
      </c>
      <c r="D17" s="60">
        <v>11</v>
      </c>
      <c r="E17" s="60">
        <v>0</v>
      </c>
      <c r="F17" s="61"/>
      <c r="G17" s="62"/>
      <c r="H17" s="62"/>
      <c r="I17" s="63"/>
      <c r="J17" s="64"/>
      <c r="K17" s="64"/>
      <c r="L17" s="65"/>
      <c r="M17" s="65"/>
      <c r="N17" s="65"/>
      <c r="O17" s="65"/>
      <c r="P17" s="66"/>
      <c r="Q17" s="66"/>
      <c r="R17" s="67"/>
      <c r="S17" s="68"/>
      <c r="T17" s="66"/>
      <c r="U17" s="69"/>
    </row>
    <row r="18" spans="1:21" ht="10.5" customHeight="1">
      <c r="A18" s="59">
        <f>drivers_list!B18</f>
        <v>49</v>
      </c>
      <c r="B18" s="59" t="str">
        <f>drivers_list!C18</f>
        <v>Оксюта Роман </v>
      </c>
      <c r="C18" s="59" t="str">
        <f>drivers_list!E18</f>
        <v>Волчок Євгеній </v>
      </c>
      <c r="D18" s="60">
        <v>11</v>
      </c>
      <c r="E18" s="60">
        <v>7</v>
      </c>
      <c r="F18" s="61"/>
      <c r="G18" s="62"/>
      <c r="H18" s="62"/>
      <c r="I18" s="63"/>
      <c r="J18" s="64"/>
      <c r="K18" s="64"/>
      <c r="L18" s="65"/>
      <c r="M18" s="65"/>
      <c r="N18" s="65"/>
      <c r="O18" s="65"/>
      <c r="P18" s="66"/>
      <c r="Q18" s="66"/>
      <c r="R18" s="67"/>
      <c r="S18" s="68"/>
      <c r="T18" s="66"/>
      <c r="U18" s="69"/>
    </row>
    <row r="19" spans="1:21" ht="10.5" customHeight="1">
      <c r="A19" s="59">
        <f>drivers_list!B19</f>
        <v>41</v>
      </c>
      <c r="B19" s="59" t="str">
        <f>drivers_list!C19</f>
        <v>Голуб Олександр</v>
      </c>
      <c r="C19" s="59" t="str">
        <f>drivers_list!E19</f>
        <v>Вишневецкий Вадим</v>
      </c>
      <c r="D19" s="60">
        <v>11</v>
      </c>
      <c r="E19" s="60">
        <v>9</v>
      </c>
      <c r="F19" s="61"/>
      <c r="G19" s="62"/>
      <c r="H19" s="62"/>
      <c r="I19" s="63"/>
      <c r="J19" s="64"/>
      <c r="K19" s="64"/>
      <c r="L19" s="65"/>
      <c r="M19" s="65"/>
      <c r="N19" s="65"/>
      <c r="O19" s="65"/>
      <c r="P19" s="66"/>
      <c r="Q19" s="66"/>
      <c r="R19" s="67"/>
      <c r="S19" s="68"/>
      <c r="T19" s="66"/>
      <c r="U19" s="69"/>
    </row>
    <row r="20" spans="1:21" ht="10.5" customHeight="1">
      <c r="A20" s="59">
        <f>drivers_list!B20</f>
        <v>56</v>
      </c>
      <c r="B20" s="59" t="str">
        <f>drivers_list!C20</f>
        <v>Вовкотруб Олександр </v>
      </c>
      <c r="C20" s="59" t="str">
        <f>drivers_list!E20</f>
        <v>Педос Віталій </v>
      </c>
      <c r="D20" s="60">
        <v>11</v>
      </c>
      <c r="E20" s="60">
        <v>10</v>
      </c>
      <c r="F20" s="61"/>
      <c r="G20" s="62"/>
      <c r="H20" s="62"/>
      <c r="I20" s="63"/>
      <c r="J20" s="64"/>
      <c r="K20" s="64"/>
      <c r="L20" s="65"/>
      <c r="M20" s="65"/>
      <c r="N20" s="65"/>
      <c r="O20" s="65"/>
      <c r="P20" s="66"/>
      <c r="Q20" s="66"/>
      <c r="R20" s="67"/>
      <c r="S20" s="68"/>
      <c r="T20" s="66"/>
      <c r="U20" s="69"/>
    </row>
    <row r="21" spans="1:21" ht="10.5" customHeight="1">
      <c r="A21" s="59">
        <f>drivers_list!B21</f>
        <v>34</v>
      </c>
      <c r="B21" s="59" t="str">
        <f>drivers_list!C21</f>
        <v>Яроменко Андрій </v>
      </c>
      <c r="C21" s="59" t="str">
        <f>drivers_list!E21</f>
        <v>Маслечко Богдан </v>
      </c>
      <c r="D21" s="60">
        <v>11</v>
      </c>
      <c r="E21" s="60">
        <v>11</v>
      </c>
      <c r="F21" s="61"/>
      <c r="G21" s="62"/>
      <c r="H21" s="62"/>
      <c r="I21" s="63"/>
      <c r="J21" s="64"/>
      <c r="K21" s="64"/>
      <c r="L21" s="65"/>
      <c r="M21" s="65"/>
      <c r="N21" s="65"/>
      <c r="O21" s="65"/>
      <c r="P21" s="66"/>
      <c r="Q21" s="66"/>
      <c r="R21" s="67"/>
      <c r="S21" s="68"/>
      <c r="T21" s="66"/>
      <c r="U21" s="69"/>
    </row>
    <row r="22" spans="1:21" ht="10.5" customHeight="1">
      <c r="A22" s="59">
        <f>drivers_list!B22</f>
        <v>37</v>
      </c>
      <c r="B22" s="59" t="str">
        <f>drivers_list!C22</f>
        <v>Труш Михайло</v>
      </c>
      <c r="C22" s="59" t="str">
        <f>drivers_list!E22</f>
        <v>Гресько Юрій</v>
      </c>
      <c r="D22" s="60">
        <v>11</v>
      </c>
      <c r="E22" s="60">
        <v>12</v>
      </c>
      <c r="F22" s="61"/>
      <c r="G22" s="62"/>
      <c r="H22" s="62"/>
      <c r="I22" s="63"/>
      <c r="J22" s="64"/>
      <c r="K22" s="64"/>
      <c r="L22" s="65"/>
      <c r="M22" s="65"/>
      <c r="N22" s="65"/>
      <c r="O22" s="65"/>
      <c r="P22" s="66"/>
      <c r="Q22" s="66"/>
      <c r="R22" s="67"/>
      <c r="S22" s="68"/>
      <c r="T22" s="66"/>
      <c r="U22" s="69"/>
    </row>
    <row r="23" spans="1:21" ht="10.5" customHeight="1">
      <c r="A23" s="59">
        <f>drivers_list!B23</f>
        <v>35</v>
      </c>
      <c r="B23" s="59" t="str">
        <f>drivers_list!C23</f>
        <v>Притика Артем</v>
      </c>
      <c r="C23" s="59" t="str">
        <f>drivers_list!E23</f>
        <v>Шевченко Ірина</v>
      </c>
      <c r="D23" s="60">
        <v>11</v>
      </c>
      <c r="E23" s="60">
        <v>15</v>
      </c>
      <c r="F23" s="61"/>
      <c r="G23" s="62"/>
      <c r="H23" s="62"/>
      <c r="I23" s="63"/>
      <c r="J23" s="64"/>
      <c r="K23" s="64"/>
      <c r="L23" s="65"/>
      <c r="M23" s="65"/>
      <c r="N23" s="65"/>
      <c r="O23" s="65"/>
      <c r="P23" s="66"/>
      <c r="Q23" s="66"/>
      <c r="R23" s="67"/>
      <c r="S23" s="68"/>
      <c r="T23" s="66"/>
      <c r="U23" s="69"/>
    </row>
    <row r="24" spans="1:21" ht="10.5" customHeight="1">
      <c r="A24" s="59">
        <f>drivers_list!B24</f>
        <v>52</v>
      </c>
      <c r="B24" s="59" t="str">
        <f>drivers_list!C24</f>
        <v>Козаківський Євген</v>
      </c>
      <c r="C24" s="59" t="str">
        <f>drivers_list!E24</f>
        <v>Макаров Артем</v>
      </c>
      <c r="D24" s="60">
        <v>11</v>
      </c>
      <c r="E24" s="60">
        <v>13</v>
      </c>
      <c r="F24" s="61"/>
      <c r="G24" s="62"/>
      <c r="H24" s="62"/>
      <c r="I24" s="63"/>
      <c r="J24" s="64"/>
      <c r="K24" s="64"/>
      <c r="L24" s="65"/>
      <c r="M24" s="65"/>
      <c r="N24" s="65"/>
      <c r="O24" s="65"/>
      <c r="P24" s="66"/>
      <c r="Q24" s="66"/>
      <c r="R24" s="67"/>
      <c r="S24" s="68"/>
      <c r="T24" s="66"/>
      <c r="U24" s="69"/>
    </row>
    <row r="25" spans="1:21" ht="10.5" customHeight="1">
      <c r="A25" s="59">
        <f>drivers_list!B25</f>
        <v>53</v>
      </c>
      <c r="B25" s="59" t="str">
        <f>drivers_list!C25</f>
        <v>Приймак Михайло</v>
      </c>
      <c r="C25" s="59" t="str">
        <f>drivers_list!E25</f>
        <v>Козлов Геннадій</v>
      </c>
      <c r="D25" s="60">
        <v>11</v>
      </c>
      <c r="E25" s="60">
        <v>14</v>
      </c>
      <c r="F25" s="61"/>
      <c r="G25" s="62"/>
      <c r="H25" s="62"/>
      <c r="I25" s="63"/>
      <c r="J25" s="64"/>
      <c r="K25" s="64"/>
      <c r="L25" s="65"/>
      <c r="M25" s="65"/>
      <c r="N25" s="65"/>
      <c r="O25" s="65"/>
      <c r="P25" s="66"/>
      <c r="Q25" s="66"/>
      <c r="R25" s="67"/>
      <c r="S25" s="68"/>
      <c r="T25" s="66"/>
      <c r="U25" s="69"/>
    </row>
    <row r="26" spans="1:21" ht="10.5" customHeight="1">
      <c r="A26" s="59" t="str">
        <f>drivers_list!B26</f>
        <v>"0000"</v>
      </c>
      <c r="B26" s="59" t="str">
        <f>drivers_list!C26</f>
        <v>N11</v>
      </c>
      <c r="C26" s="59" t="str">
        <f>drivers_list!E26</f>
        <v>N12</v>
      </c>
      <c r="D26" s="60"/>
      <c r="E26" s="60"/>
      <c r="F26" s="61"/>
      <c r="G26" s="62"/>
      <c r="H26" s="62"/>
      <c r="I26" s="63"/>
      <c r="J26" s="64"/>
      <c r="K26" s="64"/>
      <c r="L26" s="65"/>
      <c r="M26" s="65"/>
      <c r="N26" s="65"/>
      <c r="O26" s="65"/>
      <c r="P26" s="66"/>
      <c r="Q26" s="66"/>
      <c r="R26" s="67"/>
      <c r="S26" s="68"/>
      <c r="T26" s="66"/>
      <c r="U26" s="69"/>
    </row>
    <row r="27" spans="1:21" ht="10.5" customHeight="1">
      <c r="A27" s="59" t="str">
        <f>drivers_list!B27</f>
        <v>"000"</v>
      </c>
      <c r="B27" s="59" t="str">
        <f>drivers_list!C27</f>
        <v>N21</v>
      </c>
      <c r="C27" s="59" t="str">
        <f>drivers_list!E27</f>
        <v>N22</v>
      </c>
      <c r="D27" s="60"/>
      <c r="E27" s="60"/>
      <c r="F27" s="61"/>
      <c r="G27" s="62"/>
      <c r="H27" s="62"/>
      <c r="I27" s="63"/>
      <c r="J27" s="64"/>
      <c r="K27" s="64"/>
      <c r="L27" s="65"/>
      <c r="M27" s="65"/>
      <c r="N27" s="65"/>
      <c r="O27" s="65"/>
      <c r="P27" s="66"/>
      <c r="Q27" s="66"/>
      <c r="R27" s="67"/>
      <c r="S27" s="68"/>
      <c r="T27" s="66"/>
      <c r="U27" s="69"/>
    </row>
    <row r="28" spans="1:21" ht="10.5" customHeight="1">
      <c r="A28" s="59" t="str">
        <f>drivers_list!B28</f>
        <v>"00"</v>
      </c>
      <c r="B28" s="59" t="str">
        <f>drivers_list!C28</f>
        <v>N31</v>
      </c>
      <c r="C28" s="59" t="str">
        <f>drivers_list!E28</f>
        <v>N32</v>
      </c>
      <c r="D28" s="60"/>
      <c r="E28" s="60"/>
      <c r="F28" s="61"/>
      <c r="G28" s="62"/>
      <c r="H28" s="62"/>
      <c r="I28" s="63"/>
      <c r="J28" s="64"/>
      <c r="K28" s="64"/>
      <c r="L28" s="65"/>
      <c r="M28" s="65"/>
      <c r="N28" s="65"/>
      <c r="O28" s="65"/>
      <c r="P28" s="66"/>
      <c r="Q28" s="66"/>
      <c r="R28" s="67"/>
      <c r="S28" s="68"/>
      <c r="T28" s="66"/>
      <c r="U28" s="69"/>
    </row>
    <row r="29" spans="1:21" ht="10.5" customHeight="1">
      <c r="A29" s="59" t="str">
        <f>drivers_list!B29</f>
        <v>"0"</v>
      </c>
      <c r="B29" s="59" t="str">
        <f>drivers_list!C29</f>
        <v>N41</v>
      </c>
      <c r="C29" s="59" t="str">
        <f>drivers_list!E29</f>
        <v>N42</v>
      </c>
      <c r="D29" s="60"/>
      <c r="E29" s="60"/>
      <c r="F29" s="61"/>
      <c r="G29" s="62"/>
      <c r="H29" s="62"/>
      <c r="I29" s="63"/>
      <c r="J29" s="64"/>
      <c r="K29" s="64"/>
      <c r="L29" s="65"/>
      <c r="M29" s="65"/>
      <c r="N29" s="65"/>
      <c r="O29" s="65"/>
      <c r="P29" s="66"/>
      <c r="Q29" s="66"/>
      <c r="R29" s="67"/>
      <c r="S29" s="68"/>
      <c r="T29" s="66"/>
      <c r="U29" s="69"/>
    </row>
    <row r="30" ht="15">
      <c r="R30" s="1"/>
    </row>
    <row r="31" ht="15">
      <c r="R31" s="1"/>
    </row>
    <row r="32" ht="15">
      <c r="R32" s="1"/>
    </row>
    <row r="33" ht="15">
      <c r="R33" s="1"/>
    </row>
    <row r="34" ht="15">
      <c r="R34" s="1"/>
    </row>
    <row r="35" ht="15">
      <c r="R35" s="1"/>
    </row>
    <row r="36" ht="15">
      <c r="R36" s="1"/>
    </row>
    <row r="37" ht="15">
      <c r="R37" s="1"/>
    </row>
    <row r="38" ht="15">
      <c r="R3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G1">
      <selection activeCell="N40" sqref="N40"/>
    </sheetView>
  </sheetViews>
  <sheetFormatPr defaultColWidth="9.140625" defaultRowHeight="15"/>
  <cols>
    <col min="1" max="1" width="5.00390625" style="0" customWidth="1"/>
    <col min="2" max="2" width="22.00390625" style="0" hidden="1" customWidth="1"/>
    <col min="3" max="3" width="22.57421875" style="0" hidden="1" customWidth="1"/>
    <col min="4" max="4" width="3.421875" style="0" customWidth="1"/>
    <col min="5" max="5" width="4.00390625" style="0" customWidth="1"/>
    <col min="6" max="6" width="5.140625" style="0" customWidth="1"/>
    <col min="7" max="7" width="3.28125" style="0" customWidth="1"/>
    <col min="8" max="8" width="4.421875" style="0" customWidth="1"/>
    <col min="9" max="9" width="4.8515625" style="0" customWidth="1"/>
    <col min="10" max="10" width="2.8515625" style="0" customWidth="1"/>
    <col min="11" max="11" width="3.28125" style="0" customWidth="1"/>
    <col min="12" max="12" width="4.140625" style="0" customWidth="1"/>
    <col min="13" max="13" width="8.8515625" style="0" customWidth="1"/>
    <col min="14" max="14" width="8.28125" style="0" customWidth="1"/>
    <col min="15" max="15" width="6.7109375" style="0" customWidth="1"/>
    <col min="16" max="16" width="6.28125" style="0" customWidth="1"/>
    <col min="17" max="17" width="5.140625" style="0" customWidth="1"/>
    <col min="18" max="18" width="2.8515625" style="0" customWidth="1"/>
    <col min="19" max="19" width="3.421875" style="0" customWidth="1"/>
    <col min="20" max="20" width="5.140625" style="0" customWidth="1"/>
    <col min="21" max="22" width="3.421875" style="0" customWidth="1"/>
    <col min="23" max="23" width="5.140625" style="0" customWidth="1"/>
    <col min="24" max="24" width="3.140625" style="0" customWidth="1"/>
    <col min="25" max="25" width="3.57421875" style="0" customWidth="1"/>
    <col min="26" max="26" width="5.421875" style="0" customWidth="1"/>
    <col min="27" max="28" width="8.57421875" style="0" customWidth="1"/>
    <col min="29" max="29" width="8.140625" style="0" customWidth="1"/>
    <col min="30" max="30" width="7.7109375" style="0" customWidth="1"/>
    <col min="31" max="31" width="2.57421875" style="0" customWidth="1"/>
    <col min="32" max="32" width="3.421875" style="0" customWidth="1"/>
    <col min="33" max="33" width="5.7109375" style="0" customWidth="1"/>
    <col min="34" max="34" width="8.140625" style="0" customWidth="1"/>
  </cols>
  <sheetData>
    <row r="1" ht="15">
      <c r="AE1" s="1"/>
    </row>
    <row r="2" spans="1:34" ht="15">
      <c r="A2" s="50"/>
      <c r="B2" s="50"/>
      <c r="C2" s="50"/>
      <c r="D2" s="51" t="s">
        <v>11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 t="s">
        <v>155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3"/>
      <c r="AF2" s="50"/>
      <c r="AG2" s="50"/>
      <c r="AH2" s="50"/>
    </row>
    <row r="3" spans="1:34" ht="15">
      <c r="A3" s="50"/>
      <c r="B3" s="50"/>
      <c r="C3" s="50"/>
      <c r="D3" s="50" t="s">
        <v>150</v>
      </c>
      <c r="E3" s="50"/>
      <c r="F3" s="50"/>
      <c r="G3" s="50" t="s">
        <v>151</v>
      </c>
      <c r="H3" s="50"/>
      <c r="I3" s="50"/>
      <c r="J3" s="50" t="s">
        <v>9</v>
      </c>
      <c r="K3" s="50"/>
      <c r="L3" s="50"/>
      <c r="M3" s="50"/>
      <c r="N3" s="50"/>
      <c r="O3" s="50"/>
      <c r="P3" s="50"/>
      <c r="Q3" s="50"/>
      <c r="R3" s="50" t="s">
        <v>150</v>
      </c>
      <c r="S3" s="50"/>
      <c r="T3" s="50"/>
      <c r="U3" s="50" t="s">
        <v>151</v>
      </c>
      <c r="V3" s="50"/>
      <c r="W3" s="50"/>
      <c r="X3" s="50" t="s">
        <v>9</v>
      </c>
      <c r="Y3" s="50"/>
      <c r="Z3" s="50"/>
      <c r="AA3" s="50"/>
      <c r="AB3" s="50"/>
      <c r="AC3" s="50"/>
      <c r="AD3" s="50"/>
      <c r="AE3" s="53" t="s">
        <v>17</v>
      </c>
      <c r="AF3" s="50"/>
      <c r="AG3" s="50"/>
      <c r="AH3" s="50"/>
    </row>
    <row r="4" spans="1:34" ht="45.75">
      <c r="A4" s="54" t="s">
        <v>6</v>
      </c>
      <c r="B4" s="55" t="s">
        <v>7</v>
      </c>
      <c r="C4" s="55" t="s">
        <v>8</v>
      </c>
      <c r="D4" s="56" t="s">
        <v>0</v>
      </c>
      <c r="E4" s="56" t="s">
        <v>1</v>
      </c>
      <c r="F4" s="56" t="s">
        <v>2</v>
      </c>
      <c r="G4" s="56" t="s">
        <v>0</v>
      </c>
      <c r="H4" s="56" t="s">
        <v>1</v>
      </c>
      <c r="I4" s="56" t="s">
        <v>2</v>
      </c>
      <c r="J4" s="56" t="s">
        <v>0</v>
      </c>
      <c r="K4" s="56" t="s">
        <v>1</v>
      </c>
      <c r="L4" s="56" t="s">
        <v>2</v>
      </c>
      <c r="M4" s="57" t="s">
        <v>4</v>
      </c>
      <c r="N4" s="57" t="s">
        <v>3</v>
      </c>
      <c r="O4" s="57" t="s">
        <v>5</v>
      </c>
      <c r="P4" s="57" t="s">
        <v>13</v>
      </c>
      <c r="Q4" s="57" t="s">
        <v>10</v>
      </c>
      <c r="R4" s="56" t="s">
        <v>0</v>
      </c>
      <c r="S4" s="56" t="s">
        <v>1</v>
      </c>
      <c r="T4" s="56" t="s">
        <v>2</v>
      </c>
      <c r="U4" s="56" t="s">
        <v>0</v>
      </c>
      <c r="V4" s="56" t="s">
        <v>1</v>
      </c>
      <c r="W4" s="56" t="s">
        <v>2</v>
      </c>
      <c r="X4" s="56" t="s">
        <v>0</v>
      </c>
      <c r="Y4" s="56" t="s">
        <v>1</v>
      </c>
      <c r="Z4" s="56" t="s">
        <v>2</v>
      </c>
      <c r="AA4" s="57" t="s">
        <v>4</v>
      </c>
      <c r="AB4" s="57" t="s">
        <v>3</v>
      </c>
      <c r="AC4" s="57" t="s">
        <v>5</v>
      </c>
      <c r="AD4" s="57" t="s">
        <v>14</v>
      </c>
      <c r="AE4" s="58" t="s">
        <v>0</v>
      </c>
      <c r="AF4" s="56" t="s">
        <v>1</v>
      </c>
      <c r="AG4" s="56" t="s">
        <v>2</v>
      </c>
      <c r="AH4" s="56" t="s">
        <v>18</v>
      </c>
    </row>
    <row r="5" spans="1:34" ht="10.5" customHeight="1">
      <c r="A5" s="59">
        <f>drivers_list!B5</f>
        <v>42</v>
      </c>
      <c r="B5" s="59" t="str">
        <f>drivers_list!C5</f>
        <v>Олесов Егор</v>
      </c>
      <c r="C5" s="59" t="str">
        <f>drivers_list!E5</f>
        <v>Опанасюк Олександр</v>
      </c>
      <c r="D5" s="60">
        <v>14</v>
      </c>
      <c r="E5" s="60">
        <v>0</v>
      </c>
      <c r="F5" s="61">
        <v>0</v>
      </c>
      <c r="G5" s="62">
        <v>14</v>
      </c>
      <c r="H5" s="62">
        <v>20</v>
      </c>
      <c r="I5" s="63">
        <v>0</v>
      </c>
      <c r="J5" s="64">
        <f>INT(O5/3600)</f>
        <v>0</v>
      </c>
      <c r="K5" s="64">
        <f>INT((O5-J5*3600)/60)</f>
        <v>20</v>
      </c>
      <c r="L5" s="65">
        <f>O5-(J5*3600+K5*60)</f>
        <v>0</v>
      </c>
      <c r="M5" s="65">
        <f>D5*3600+E5*60+F5</f>
        <v>50400</v>
      </c>
      <c r="N5" s="65">
        <f>G5*3600+H5*60+I5</f>
        <v>51600</v>
      </c>
      <c r="O5" s="65">
        <f>N5-M5</f>
        <v>1200</v>
      </c>
      <c r="P5" s="66" t="str">
        <f>IF(O5&lt;time_NORMS!A3,(time_NORMS!A3-O5)*time_NORMS!D3,"0,00")</f>
        <v>0,00</v>
      </c>
      <c r="Q5" s="66" t="str">
        <f>IF(O5&gt;time_NORMS!A3,(O5-time_NORMS!A3)*time_NORMS!E3,"0,00")</f>
        <v>0,00</v>
      </c>
      <c r="R5" s="60">
        <v>11</v>
      </c>
      <c r="S5" s="60">
        <v>35</v>
      </c>
      <c r="T5" s="61">
        <v>0</v>
      </c>
      <c r="U5" s="62">
        <v>12</v>
      </c>
      <c r="V5" s="62">
        <v>43</v>
      </c>
      <c r="W5" s="63">
        <v>41.6</v>
      </c>
      <c r="X5" s="64">
        <f>INT(AC5/3600)</f>
        <v>1</v>
      </c>
      <c r="Y5" s="64">
        <f>INT((AC5-X5*3600)/60)</f>
        <v>8</v>
      </c>
      <c r="Z5" s="65">
        <f>AC5-(X5*3600+Y5*60)</f>
        <v>41.599999999998545</v>
      </c>
      <c r="AA5" s="65">
        <f>R5*3600+S5*60+T5</f>
        <v>41700</v>
      </c>
      <c r="AB5" s="65">
        <f>U5*3600+V5*60+W5</f>
        <v>45821.6</v>
      </c>
      <c r="AC5" s="72">
        <f>AB5-AA5</f>
        <v>4121.5999999999985</v>
      </c>
      <c r="AD5" s="63">
        <v>0</v>
      </c>
      <c r="AE5" s="67">
        <f>INT(AH5/3600)</f>
        <v>1</v>
      </c>
      <c r="AF5" s="68">
        <f>INT((AH5-AE5*3600)/60)</f>
        <v>8</v>
      </c>
      <c r="AG5" s="66">
        <f>AH5-(AE5*3600+AF5*60)</f>
        <v>41.599999999998545</v>
      </c>
      <c r="AH5" s="69">
        <f>SUM(AD5,AC5,Q5,P5)</f>
        <v>4121.5999999999985</v>
      </c>
    </row>
    <row r="6" spans="1:34" ht="10.5" customHeight="1">
      <c r="A6" s="59">
        <f>drivers_list!B6</f>
        <v>48</v>
      </c>
      <c r="B6" s="59" t="str">
        <f>drivers_list!C6</f>
        <v>Руденко Олександр </v>
      </c>
      <c r="C6" s="59" t="str">
        <f>drivers_list!E6</f>
        <v>Теплов Олег</v>
      </c>
      <c r="D6" s="60"/>
      <c r="E6" s="60"/>
      <c r="F6" s="61"/>
      <c r="G6" s="62"/>
      <c r="H6" s="62"/>
      <c r="I6" s="63"/>
      <c r="J6" s="64"/>
      <c r="K6" s="64"/>
      <c r="L6" s="65"/>
      <c r="M6" s="65"/>
      <c r="N6" s="65"/>
      <c r="O6" s="65"/>
      <c r="P6" s="66"/>
      <c r="Q6" s="66"/>
      <c r="R6" s="60">
        <v>11</v>
      </c>
      <c r="S6" s="60">
        <v>37</v>
      </c>
      <c r="T6" s="61">
        <v>0</v>
      </c>
      <c r="U6" s="62">
        <v>11</v>
      </c>
      <c r="V6" s="62">
        <v>47</v>
      </c>
      <c r="W6" s="63">
        <v>52</v>
      </c>
      <c r="X6" s="64">
        <f aca="true" t="shared" si="0" ref="X6:X29">INT(AC6/3600)</f>
        <v>0</v>
      </c>
      <c r="Y6" s="64">
        <f aca="true" t="shared" si="1" ref="Y6:Y29">INT((AC6-X6*3600)/60)</f>
        <v>10</v>
      </c>
      <c r="Z6" s="65">
        <f aca="true" t="shared" si="2" ref="Z6:Z29">AC6-(X6*3600+Y6*60)</f>
        <v>52</v>
      </c>
      <c r="AA6" s="65">
        <f aca="true" t="shared" si="3" ref="AA6:AA29">R6*3600+S6*60+T6</f>
        <v>41820</v>
      </c>
      <c r="AB6" s="65">
        <f aca="true" t="shared" si="4" ref="AB6:AB29">U6*3600+V6*60+W6</f>
        <v>42472</v>
      </c>
      <c r="AC6" s="72">
        <f aca="true" t="shared" si="5" ref="AC6:AC29">AB6-AA6</f>
        <v>652</v>
      </c>
      <c r="AD6" s="63"/>
      <c r="AE6" s="67"/>
      <c r="AF6" s="68"/>
      <c r="AG6" s="66"/>
      <c r="AH6" s="69"/>
    </row>
    <row r="7" spans="1:34" ht="10.5" customHeight="1">
      <c r="A7" s="59">
        <f>drivers_list!B7</f>
        <v>38</v>
      </c>
      <c r="B7" s="59" t="str">
        <f>drivers_list!C7</f>
        <v>Кукарека Олег </v>
      </c>
      <c r="C7" s="59" t="str">
        <f>drivers_list!E7</f>
        <v>Бондаренко Ірина</v>
      </c>
      <c r="D7" s="60"/>
      <c r="E7" s="60"/>
      <c r="F7" s="61"/>
      <c r="G7" s="62"/>
      <c r="H7" s="62"/>
      <c r="I7" s="63"/>
      <c r="J7" s="64"/>
      <c r="K7" s="64"/>
      <c r="L7" s="65"/>
      <c r="M7" s="65"/>
      <c r="N7" s="65"/>
      <c r="O7" s="65"/>
      <c r="P7" s="66"/>
      <c r="Q7" s="66"/>
      <c r="R7" s="60">
        <v>11</v>
      </c>
      <c r="S7" s="60">
        <v>36</v>
      </c>
      <c r="T7" s="61">
        <v>0</v>
      </c>
      <c r="U7" s="62">
        <v>11</v>
      </c>
      <c r="V7" s="62">
        <v>48</v>
      </c>
      <c r="W7" s="63">
        <v>10.2</v>
      </c>
      <c r="X7" s="64">
        <f t="shared" si="0"/>
        <v>0</v>
      </c>
      <c r="Y7" s="64">
        <f t="shared" si="1"/>
        <v>12</v>
      </c>
      <c r="Z7" s="65">
        <f t="shared" si="2"/>
        <v>10.19999999999709</v>
      </c>
      <c r="AA7" s="65">
        <f t="shared" si="3"/>
        <v>41760</v>
      </c>
      <c r="AB7" s="65">
        <f t="shared" si="4"/>
        <v>42490.2</v>
      </c>
      <c r="AC7" s="72">
        <f t="shared" si="5"/>
        <v>730.1999999999971</v>
      </c>
      <c r="AD7" s="63"/>
      <c r="AE7" s="67"/>
      <c r="AF7" s="68"/>
      <c r="AG7" s="66"/>
      <c r="AH7" s="69"/>
    </row>
    <row r="8" spans="1:34" ht="10.5" customHeight="1">
      <c r="A8" s="59">
        <f>drivers_list!B8</f>
        <v>36</v>
      </c>
      <c r="B8" s="59" t="str">
        <f>drivers_list!C8</f>
        <v>КАТ</v>
      </c>
      <c r="C8" s="59" t="str">
        <f>drivers_list!E8</f>
        <v>Бондар Максим</v>
      </c>
      <c r="D8" s="60"/>
      <c r="E8" s="60"/>
      <c r="F8" s="61"/>
      <c r="G8" s="62"/>
      <c r="H8" s="62"/>
      <c r="I8" s="63"/>
      <c r="J8" s="64"/>
      <c r="K8" s="64"/>
      <c r="L8" s="65"/>
      <c r="M8" s="65"/>
      <c r="N8" s="65"/>
      <c r="O8" s="65"/>
      <c r="P8" s="66"/>
      <c r="Q8" s="66"/>
      <c r="R8" s="60">
        <v>11</v>
      </c>
      <c r="S8" s="60">
        <v>38</v>
      </c>
      <c r="T8" s="61">
        <v>0</v>
      </c>
      <c r="U8" s="62">
        <v>11</v>
      </c>
      <c r="V8" s="62">
        <v>47</v>
      </c>
      <c r="W8" s="63">
        <v>0</v>
      </c>
      <c r="X8" s="64">
        <f t="shared" si="0"/>
        <v>0</v>
      </c>
      <c r="Y8" s="64">
        <f t="shared" si="1"/>
        <v>9</v>
      </c>
      <c r="Z8" s="65">
        <f t="shared" si="2"/>
        <v>0</v>
      </c>
      <c r="AA8" s="65">
        <f t="shared" si="3"/>
        <v>41880</v>
      </c>
      <c r="AB8" s="65">
        <f t="shared" si="4"/>
        <v>42420</v>
      </c>
      <c r="AC8" s="72">
        <f t="shared" si="5"/>
        <v>540</v>
      </c>
      <c r="AD8" s="63"/>
      <c r="AE8" s="67"/>
      <c r="AF8" s="68"/>
      <c r="AG8" s="66"/>
      <c r="AH8" s="69"/>
    </row>
    <row r="9" spans="1:34" ht="10.5" customHeight="1">
      <c r="A9" s="59">
        <f>drivers_list!B9</f>
        <v>44</v>
      </c>
      <c r="B9" s="59" t="str">
        <f>drivers_list!C9</f>
        <v>Дембик Дмитрий</v>
      </c>
      <c r="C9" s="59" t="str">
        <f>drivers_list!E9</f>
        <v>Ваганова Юлия</v>
      </c>
      <c r="D9" s="60"/>
      <c r="E9" s="60"/>
      <c r="F9" s="61"/>
      <c r="G9" s="62"/>
      <c r="H9" s="62"/>
      <c r="I9" s="63"/>
      <c r="J9" s="64"/>
      <c r="K9" s="64"/>
      <c r="L9" s="65"/>
      <c r="M9" s="65"/>
      <c r="N9" s="65"/>
      <c r="O9" s="65"/>
      <c r="P9" s="66"/>
      <c r="Q9" s="66"/>
      <c r="R9" s="60">
        <v>11</v>
      </c>
      <c r="S9" s="60">
        <v>39</v>
      </c>
      <c r="T9" s="61">
        <v>0</v>
      </c>
      <c r="U9" s="62">
        <v>11</v>
      </c>
      <c r="V9" s="62">
        <v>50</v>
      </c>
      <c r="W9" s="63">
        <v>4.4</v>
      </c>
      <c r="X9" s="64">
        <f t="shared" si="0"/>
        <v>0</v>
      </c>
      <c r="Y9" s="64">
        <f t="shared" si="1"/>
        <v>11</v>
      </c>
      <c r="Z9" s="65">
        <f t="shared" si="2"/>
        <v>4.400000000001455</v>
      </c>
      <c r="AA9" s="65">
        <f t="shared" si="3"/>
        <v>41940</v>
      </c>
      <c r="AB9" s="65">
        <f t="shared" si="4"/>
        <v>42604.4</v>
      </c>
      <c r="AC9" s="72">
        <f t="shared" si="5"/>
        <v>664.4000000000015</v>
      </c>
      <c r="AD9" s="63"/>
      <c r="AE9" s="67"/>
      <c r="AF9" s="68"/>
      <c r="AG9" s="66"/>
      <c r="AH9" s="69"/>
    </row>
    <row r="10" spans="1:34" ht="10.5" customHeight="1">
      <c r="A10" s="59">
        <f>drivers_list!B10</f>
        <v>54</v>
      </c>
      <c r="B10" s="59" t="str">
        <f>drivers_list!C10</f>
        <v>Камратов Сергій</v>
      </c>
      <c r="C10" s="59" t="str">
        <f>drivers_list!E10</f>
        <v>Добріков Віктор</v>
      </c>
      <c r="D10" s="60"/>
      <c r="E10" s="60"/>
      <c r="F10" s="61"/>
      <c r="G10" s="62"/>
      <c r="H10" s="62"/>
      <c r="I10" s="63"/>
      <c r="J10" s="64"/>
      <c r="K10" s="64"/>
      <c r="L10" s="65"/>
      <c r="M10" s="65"/>
      <c r="N10" s="65"/>
      <c r="O10" s="65"/>
      <c r="P10" s="66"/>
      <c r="Q10" s="66"/>
      <c r="R10" s="60">
        <v>11</v>
      </c>
      <c r="S10" s="60">
        <v>40</v>
      </c>
      <c r="T10" s="61">
        <v>0</v>
      </c>
      <c r="U10" s="62">
        <v>11</v>
      </c>
      <c r="V10" s="62">
        <v>51</v>
      </c>
      <c r="W10" s="63">
        <v>36.6</v>
      </c>
      <c r="X10" s="64">
        <f t="shared" si="0"/>
        <v>0</v>
      </c>
      <c r="Y10" s="64">
        <f t="shared" si="1"/>
        <v>11</v>
      </c>
      <c r="Z10" s="65">
        <f t="shared" si="2"/>
        <v>36.599999999998545</v>
      </c>
      <c r="AA10" s="65">
        <f t="shared" si="3"/>
        <v>42000</v>
      </c>
      <c r="AB10" s="65">
        <f t="shared" si="4"/>
        <v>42696.6</v>
      </c>
      <c r="AC10" s="72">
        <f t="shared" si="5"/>
        <v>696.5999999999985</v>
      </c>
      <c r="AD10" s="63"/>
      <c r="AE10" s="67"/>
      <c r="AF10" s="68"/>
      <c r="AG10" s="66"/>
      <c r="AH10" s="69"/>
    </row>
    <row r="11" spans="1:34" ht="10.5" customHeight="1">
      <c r="A11" s="59">
        <f>drivers_list!B11</f>
        <v>39</v>
      </c>
      <c r="B11" s="59" t="str">
        <f>drivers_list!C11</f>
        <v>Гальвес Олександр</v>
      </c>
      <c r="C11" s="59" t="str">
        <f>drivers_list!E11</f>
        <v>Жилин Артем</v>
      </c>
      <c r="D11" s="60"/>
      <c r="E11" s="60"/>
      <c r="F11" s="61"/>
      <c r="G11" s="62"/>
      <c r="H11" s="62"/>
      <c r="I11" s="63"/>
      <c r="J11" s="64"/>
      <c r="K11" s="64"/>
      <c r="L11" s="65"/>
      <c r="M11" s="65"/>
      <c r="N11" s="65"/>
      <c r="O11" s="65"/>
      <c r="P11" s="66"/>
      <c r="Q11" s="66"/>
      <c r="R11" s="60">
        <v>11</v>
      </c>
      <c r="S11" s="60">
        <v>41</v>
      </c>
      <c r="T11" s="61">
        <v>0</v>
      </c>
      <c r="U11" s="62">
        <v>11</v>
      </c>
      <c r="V11" s="62">
        <v>51</v>
      </c>
      <c r="W11" s="63">
        <v>38.4</v>
      </c>
      <c r="X11" s="64">
        <f t="shared" si="0"/>
        <v>0</v>
      </c>
      <c r="Y11" s="64">
        <f t="shared" si="1"/>
        <v>10</v>
      </c>
      <c r="Z11" s="65">
        <f t="shared" si="2"/>
        <v>38.400000000001455</v>
      </c>
      <c r="AA11" s="65">
        <f t="shared" si="3"/>
        <v>42060</v>
      </c>
      <c r="AB11" s="65">
        <f t="shared" si="4"/>
        <v>42698.4</v>
      </c>
      <c r="AC11" s="72">
        <f t="shared" si="5"/>
        <v>638.4000000000015</v>
      </c>
      <c r="AD11" s="63"/>
      <c r="AE11" s="67"/>
      <c r="AF11" s="68"/>
      <c r="AG11" s="66"/>
      <c r="AH11" s="69"/>
    </row>
    <row r="12" spans="1:34" ht="10.5" customHeight="1">
      <c r="A12" s="59">
        <f>drivers_list!B12</f>
        <v>40</v>
      </c>
      <c r="B12" s="59" t="str">
        <f>drivers_list!C12</f>
        <v>Івахно Юрій</v>
      </c>
      <c r="C12" s="59" t="str">
        <f>drivers_list!E12</f>
        <v>Хиля Євгеній</v>
      </c>
      <c r="D12" s="60"/>
      <c r="E12" s="60"/>
      <c r="F12" s="61"/>
      <c r="G12" s="62"/>
      <c r="H12" s="62"/>
      <c r="I12" s="63"/>
      <c r="J12" s="64"/>
      <c r="K12" s="64"/>
      <c r="L12" s="65"/>
      <c r="M12" s="65"/>
      <c r="N12" s="65"/>
      <c r="O12" s="65"/>
      <c r="P12" s="66"/>
      <c r="Q12" s="66"/>
      <c r="R12" s="60">
        <v>11</v>
      </c>
      <c r="S12" s="60">
        <v>42</v>
      </c>
      <c r="T12" s="61">
        <v>0</v>
      </c>
      <c r="U12" s="62">
        <v>11</v>
      </c>
      <c r="V12" s="62">
        <v>53</v>
      </c>
      <c r="W12" s="63">
        <v>16.7</v>
      </c>
      <c r="X12" s="64">
        <f t="shared" si="0"/>
        <v>0</v>
      </c>
      <c r="Y12" s="64">
        <f t="shared" si="1"/>
        <v>11</v>
      </c>
      <c r="Z12" s="65">
        <f t="shared" si="2"/>
        <v>16.69999999999709</v>
      </c>
      <c r="AA12" s="65">
        <f t="shared" si="3"/>
        <v>42120</v>
      </c>
      <c r="AB12" s="65">
        <f t="shared" si="4"/>
        <v>42796.7</v>
      </c>
      <c r="AC12" s="72">
        <f t="shared" si="5"/>
        <v>676.6999999999971</v>
      </c>
      <c r="AD12" s="63"/>
      <c r="AE12" s="67"/>
      <c r="AF12" s="68"/>
      <c r="AG12" s="66"/>
      <c r="AH12" s="69"/>
    </row>
    <row r="13" spans="1:34" ht="10.5" customHeight="1">
      <c r="A13" s="59">
        <f>drivers_list!B13</f>
        <v>43</v>
      </c>
      <c r="B13" s="59" t="str">
        <f>drivers_list!C13</f>
        <v>Паливода Геннадій</v>
      </c>
      <c r="C13" s="59" t="str">
        <f>drivers_list!E13</f>
        <v>Корнієнко Віталій</v>
      </c>
      <c r="D13" s="60"/>
      <c r="E13" s="60"/>
      <c r="F13" s="61"/>
      <c r="G13" s="62"/>
      <c r="H13" s="62"/>
      <c r="I13" s="63"/>
      <c r="J13" s="64"/>
      <c r="K13" s="64"/>
      <c r="L13" s="65"/>
      <c r="M13" s="65"/>
      <c r="N13" s="65"/>
      <c r="O13" s="65"/>
      <c r="P13" s="66"/>
      <c r="Q13" s="66"/>
      <c r="R13" s="60">
        <v>11</v>
      </c>
      <c r="S13" s="60">
        <v>43</v>
      </c>
      <c r="T13" s="61">
        <v>0</v>
      </c>
      <c r="U13" s="62">
        <v>11</v>
      </c>
      <c r="V13" s="62">
        <v>54</v>
      </c>
      <c r="W13" s="63">
        <v>2.4</v>
      </c>
      <c r="X13" s="64">
        <f t="shared" si="0"/>
        <v>0</v>
      </c>
      <c r="Y13" s="64">
        <f t="shared" si="1"/>
        <v>11</v>
      </c>
      <c r="Z13" s="65">
        <f t="shared" si="2"/>
        <v>2.400000000001455</v>
      </c>
      <c r="AA13" s="65">
        <f t="shared" si="3"/>
        <v>42180</v>
      </c>
      <c r="AB13" s="65">
        <f t="shared" si="4"/>
        <v>42842.4</v>
      </c>
      <c r="AC13" s="72">
        <f t="shared" si="5"/>
        <v>662.4000000000015</v>
      </c>
      <c r="AD13" s="63"/>
      <c r="AE13" s="67"/>
      <c r="AF13" s="68"/>
      <c r="AG13" s="66"/>
      <c r="AH13" s="69"/>
    </row>
    <row r="14" spans="1:34" ht="10.5" customHeight="1">
      <c r="A14" s="59">
        <f>drivers_list!B14</f>
        <v>50</v>
      </c>
      <c r="B14" s="59" t="str">
        <f>drivers_list!C14</f>
        <v>Колодинський Сергій </v>
      </c>
      <c r="C14" s="59" t="str">
        <f>drivers_list!E14</f>
        <v>Доможирський Павло</v>
      </c>
      <c r="D14" s="60"/>
      <c r="E14" s="60"/>
      <c r="F14" s="61"/>
      <c r="G14" s="62"/>
      <c r="H14" s="62"/>
      <c r="I14" s="63"/>
      <c r="J14" s="64"/>
      <c r="K14" s="64"/>
      <c r="L14" s="65"/>
      <c r="M14" s="65"/>
      <c r="N14" s="65"/>
      <c r="O14" s="65"/>
      <c r="P14" s="66"/>
      <c r="Q14" s="66"/>
      <c r="R14" s="60">
        <v>11</v>
      </c>
      <c r="S14" s="60">
        <v>44</v>
      </c>
      <c r="T14" s="61">
        <v>0</v>
      </c>
      <c r="U14" s="62">
        <v>11</v>
      </c>
      <c r="V14" s="62">
        <v>54</v>
      </c>
      <c r="W14" s="63">
        <v>44.6</v>
      </c>
      <c r="X14" s="64">
        <f t="shared" si="0"/>
        <v>0</v>
      </c>
      <c r="Y14" s="64">
        <f t="shared" si="1"/>
        <v>10</v>
      </c>
      <c r="Z14" s="65">
        <f t="shared" si="2"/>
        <v>44.599999999998545</v>
      </c>
      <c r="AA14" s="65">
        <f t="shared" si="3"/>
        <v>42240</v>
      </c>
      <c r="AB14" s="65">
        <f t="shared" si="4"/>
        <v>42884.6</v>
      </c>
      <c r="AC14" s="72">
        <f t="shared" si="5"/>
        <v>644.5999999999985</v>
      </c>
      <c r="AD14" s="63"/>
      <c r="AE14" s="67"/>
      <c r="AF14" s="68"/>
      <c r="AG14" s="66"/>
      <c r="AH14" s="69"/>
    </row>
    <row r="15" spans="1:34" ht="10.5" customHeight="1">
      <c r="A15" s="59">
        <f>drivers_list!B15</f>
        <v>47</v>
      </c>
      <c r="B15" s="59" t="str">
        <f>drivers_list!C15</f>
        <v>Ивко Анатолий</v>
      </c>
      <c r="C15" s="59" t="str">
        <f>drivers_list!E15</f>
        <v>Игорь Мышко</v>
      </c>
      <c r="D15" s="60"/>
      <c r="E15" s="60"/>
      <c r="F15" s="61"/>
      <c r="G15" s="62"/>
      <c r="H15" s="62"/>
      <c r="I15" s="63"/>
      <c r="J15" s="64"/>
      <c r="K15" s="64"/>
      <c r="L15" s="65"/>
      <c r="M15" s="65"/>
      <c r="N15" s="65"/>
      <c r="O15" s="65"/>
      <c r="P15" s="66"/>
      <c r="Q15" s="66"/>
      <c r="R15" s="60">
        <v>11</v>
      </c>
      <c r="S15" s="60">
        <v>45</v>
      </c>
      <c r="T15" s="61">
        <v>0</v>
      </c>
      <c r="U15" s="62">
        <v>11</v>
      </c>
      <c r="V15" s="62">
        <v>56</v>
      </c>
      <c r="W15" s="63">
        <v>2.4</v>
      </c>
      <c r="X15" s="64">
        <f t="shared" si="0"/>
        <v>0</v>
      </c>
      <c r="Y15" s="64">
        <f t="shared" si="1"/>
        <v>11</v>
      </c>
      <c r="Z15" s="65">
        <f t="shared" si="2"/>
        <v>2.400000000001455</v>
      </c>
      <c r="AA15" s="65">
        <f t="shared" si="3"/>
        <v>42300</v>
      </c>
      <c r="AB15" s="65">
        <f t="shared" si="4"/>
        <v>42962.4</v>
      </c>
      <c r="AC15" s="72">
        <f t="shared" si="5"/>
        <v>662.4000000000015</v>
      </c>
      <c r="AD15" s="63"/>
      <c r="AE15" s="67"/>
      <c r="AF15" s="68"/>
      <c r="AG15" s="66"/>
      <c r="AH15" s="69"/>
    </row>
    <row r="16" spans="1:34" ht="10.5" customHeight="1">
      <c r="A16" s="59">
        <f>drivers_list!B16</f>
        <v>51</v>
      </c>
      <c r="B16" s="59" t="str">
        <f>drivers_list!C16</f>
        <v>Кулинич Ігор</v>
      </c>
      <c r="C16" s="59" t="str">
        <f>drivers_list!E16</f>
        <v>Гресько Юрій</v>
      </c>
      <c r="D16" s="60"/>
      <c r="E16" s="60"/>
      <c r="F16" s="61"/>
      <c r="G16" s="62"/>
      <c r="H16" s="62"/>
      <c r="I16" s="63"/>
      <c r="J16" s="64"/>
      <c r="K16" s="64"/>
      <c r="L16" s="65"/>
      <c r="M16" s="65"/>
      <c r="N16" s="65"/>
      <c r="O16" s="65"/>
      <c r="P16" s="66"/>
      <c r="Q16" s="66"/>
      <c r="R16" s="60">
        <v>11</v>
      </c>
      <c r="S16" s="60">
        <v>46</v>
      </c>
      <c r="T16" s="61">
        <v>0</v>
      </c>
      <c r="U16" s="62">
        <v>11</v>
      </c>
      <c r="V16" s="62"/>
      <c r="W16" s="63"/>
      <c r="X16" s="64">
        <f t="shared" si="0"/>
        <v>-1</v>
      </c>
      <c r="Y16" s="64">
        <f t="shared" si="1"/>
        <v>14</v>
      </c>
      <c r="Z16" s="65">
        <f t="shared" si="2"/>
        <v>0</v>
      </c>
      <c r="AA16" s="65">
        <f t="shared" si="3"/>
        <v>42360</v>
      </c>
      <c r="AB16" s="65">
        <f t="shared" si="4"/>
        <v>39600</v>
      </c>
      <c r="AC16" s="72">
        <f t="shared" si="5"/>
        <v>-2760</v>
      </c>
      <c r="AD16" s="63"/>
      <c r="AE16" s="67"/>
      <c r="AF16" s="68"/>
      <c r="AG16" s="66"/>
      <c r="AH16" s="69"/>
    </row>
    <row r="17" spans="1:34" ht="10.5" customHeight="1">
      <c r="A17" s="59">
        <f>drivers_list!B17</f>
        <v>55</v>
      </c>
      <c r="B17" s="59" t="str">
        <f>drivers_list!C17</f>
        <v>Шурыгин Владимир </v>
      </c>
      <c r="C17" s="59" t="str">
        <f>drivers_list!E17</f>
        <v>Шурыгина Анна </v>
      </c>
      <c r="D17" s="60"/>
      <c r="E17" s="60"/>
      <c r="F17" s="61"/>
      <c r="G17" s="62"/>
      <c r="H17" s="62"/>
      <c r="I17" s="63"/>
      <c r="J17" s="64"/>
      <c r="K17" s="64"/>
      <c r="L17" s="65"/>
      <c r="M17" s="65"/>
      <c r="N17" s="65"/>
      <c r="O17" s="65"/>
      <c r="P17" s="66"/>
      <c r="Q17" s="66"/>
      <c r="R17" s="60">
        <v>11</v>
      </c>
      <c r="S17" s="60">
        <v>47</v>
      </c>
      <c r="T17" s="61">
        <v>0</v>
      </c>
      <c r="U17" s="62">
        <v>11</v>
      </c>
      <c r="V17" s="62">
        <v>57</v>
      </c>
      <c r="W17" s="63">
        <v>27.1</v>
      </c>
      <c r="X17" s="64">
        <f t="shared" si="0"/>
        <v>0</v>
      </c>
      <c r="Y17" s="64">
        <f t="shared" si="1"/>
        <v>10</v>
      </c>
      <c r="Z17" s="65">
        <f t="shared" si="2"/>
        <v>27.099999999998545</v>
      </c>
      <c r="AA17" s="65">
        <f t="shared" si="3"/>
        <v>42420</v>
      </c>
      <c r="AB17" s="65">
        <f t="shared" si="4"/>
        <v>43047.1</v>
      </c>
      <c r="AC17" s="72">
        <f t="shared" si="5"/>
        <v>627.0999999999985</v>
      </c>
      <c r="AD17" s="63"/>
      <c r="AE17" s="67"/>
      <c r="AF17" s="68"/>
      <c r="AG17" s="66"/>
      <c r="AH17" s="69"/>
    </row>
    <row r="18" spans="1:34" ht="10.5" customHeight="1">
      <c r="A18" s="59">
        <f>drivers_list!B18</f>
        <v>49</v>
      </c>
      <c r="B18" s="59" t="str">
        <f>drivers_list!C18</f>
        <v>Оксюта Роман </v>
      </c>
      <c r="C18" s="59" t="str">
        <f>drivers_list!E18</f>
        <v>Волчок Євгеній </v>
      </c>
      <c r="D18" s="60"/>
      <c r="E18" s="60"/>
      <c r="F18" s="61"/>
      <c r="G18" s="62"/>
      <c r="H18" s="62"/>
      <c r="I18" s="63"/>
      <c r="J18" s="64"/>
      <c r="K18" s="64"/>
      <c r="L18" s="65"/>
      <c r="M18" s="65"/>
      <c r="N18" s="65"/>
      <c r="O18" s="65"/>
      <c r="P18" s="66"/>
      <c r="Q18" s="66"/>
      <c r="R18" s="60">
        <v>11</v>
      </c>
      <c r="S18" s="60">
        <v>48</v>
      </c>
      <c r="T18" s="61">
        <v>0</v>
      </c>
      <c r="U18" s="62">
        <v>12</v>
      </c>
      <c r="V18" s="62">
        <v>0</v>
      </c>
      <c r="W18" s="63">
        <v>6.5</v>
      </c>
      <c r="X18" s="64">
        <f t="shared" si="0"/>
        <v>0</v>
      </c>
      <c r="Y18" s="64">
        <f t="shared" si="1"/>
        <v>12</v>
      </c>
      <c r="Z18" s="65">
        <f t="shared" si="2"/>
        <v>6.5</v>
      </c>
      <c r="AA18" s="65">
        <f t="shared" si="3"/>
        <v>42480</v>
      </c>
      <c r="AB18" s="65">
        <f t="shared" si="4"/>
        <v>43206.5</v>
      </c>
      <c r="AC18" s="72">
        <f t="shared" si="5"/>
        <v>726.5</v>
      </c>
      <c r="AD18" s="63"/>
      <c r="AE18" s="67"/>
      <c r="AF18" s="68"/>
      <c r="AG18" s="66"/>
      <c r="AH18" s="69"/>
    </row>
    <row r="19" spans="1:34" ht="10.5" customHeight="1">
      <c r="A19" s="59">
        <f>drivers_list!B19</f>
        <v>41</v>
      </c>
      <c r="B19" s="59" t="str">
        <f>drivers_list!C19</f>
        <v>Голуб Олександр</v>
      </c>
      <c r="C19" s="59" t="str">
        <f>drivers_list!E19</f>
        <v>Вишневецкий Вадим</v>
      </c>
      <c r="D19" s="60"/>
      <c r="E19" s="60"/>
      <c r="F19" s="61"/>
      <c r="G19" s="62"/>
      <c r="H19" s="62"/>
      <c r="I19" s="63"/>
      <c r="J19" s="64"/>
      <c r="K19" s="64"/>
      <c r="L19" s="65"/>
      <c r="M19" s="65"/>
      <c r="N19" s="65"/>
      <c r="O19" s="65"/>
      <c r="P19" s="66"/>
      <c r="Q19" s="66"/>
      <c r="R19" s="60">
        <v>11</v>
      </c>
      <c r="S19" s="60">
        <v>49</v>
      </c>
      <c r="T19" s="61">
        <v>0</v>
      </c>
      <c r="U19" s="62">
        <v>12</v>
      </c>
      <c r="V19" s="62">
        <v>0</v>
      </c>
      <c r="W19" s="63">
        <v>41</v>
      </c>
      <c r="X19" s="64">
        <f t="shared" si="0"/>
        <v>0</v>
      </c>
      <c r="Y19" s="64">
        <f t="shared" si="1"/>
        <v>11</v>
      </c>
      <c r="Z19" s="65">
        <f t="shared" si="2"/>
        <v>41</v>
      </c>
      <c r="AA19" s="65">
        <f t="shared" si="3"/>
        <v>42540</v>
      </c>
      <c r="AB19" s="65">
        <f t="shared" si="4"/>
        <v>43241</v>
      </c>
      <c r="AC19" s="72">
        <f t="shared" si="5"/>
        <v>701</v>
      </c>
      <c r="AD19" s="63"/>
      <c r="AE19" s="67"/>
      <c r="AF19" s="68"/>
      <c r="AG19" s="66"/>
      <c r="AH19" s="69"/>
    </row>
    <row r="20" spans="1:34" ht="10.5" customHeight="1">
      <c r="A20" s="59">
        <f>drivers_list!B20</f>
        <v>56</v>
      </c>
      <c r="B20" s="59" t="str">
        <f>drivers_list!C20</f>
        <v>Вовкотруб Олександр </v>
      </c>
      <c r="C20" s="59" t="str">
        <f>drivers_list!E20</f>
        <v>Педос Віталій </v>
      </c>
      <c r="D20" s="60"/>
      <c r="E20" s="60"/>
      <c r="F20" s="61"/>
      <c r="G20" s="62"/>
      <c r="H20" s="62"/>
      <c r="I20" s="63"/>
      <c r="J20" s="64"/>
      <c r="K20" s="64"/>
      <c r="L20" s="65"/>
      <c r="M20" s="65"/>
      <c r="N20" s="65"/>
      <c r="O20" s="65"/>
      <c r="P20" s="66"/>
      <c r="Q20" s="66"/>
      <c r="R20" s="60">
        <v>11</v>
      </c>
      <c r="S20" s="60">
        <v>50</v>
      </c>
      <c r="T20" s="61">
        <v>0</v>
      </c>
      <c r="U20" s="62">
        <v>11</v>
      </c>
      <c r="V20" s="62">
        <v>59</v>
      </c>
      <c r="W20" s="63">
        <v>55</v>
      </c>
      <c r="X20" s="64">
        <f t="shared" si="0"/>
        <v>0</v>
      </c>
      <c r="Y20" s="64">
        <f t="shared" si="1"/>
        <v>9</v>
      </c>
      <c r="Z20" s="65">
        <f t="shared" si="2"/>
        <v>55</v>
      </c>
      <c r="AA20" s="65">
        <f t="shared" si="3"/>
        <v>42600</v>
      </c>
      <c r="AB20" s="65">
        <f t="shared" si="4"/>
        <v>43195</v>
      </c>
      <c r="AC20" s="72">
        <f t="shared" si="5"/>
        <v>595</v>
      </c>
      <c r="AD20" s="63"/>
      <c r="AE20" s="67"/>
      <c r="AF20" s="68"/>
      <c r="AG20" s="66"/>
      <c r="AH20" s="69"/>
    </row>
    <row r="21" spans="1:34" ht="10.5" customHeight="1">
      <c r="A21" s="59">
        <f>drivers_list!B21</f>
        <v>34</v>
      </c>
      <c r="B21" s="59" t="str">
        <f>drivers_list!C21</f>
        <v>Яроменко Андрій </v>
      </c>
      <c r="C21" s="59" t="str">
        <f>drivers_list!E21</f>
        <v>Маслечко Богдан </v>
      </c>
      <c r="D21" s="60"/>
      <c r="E21" s="60"/>
      <c r="F21" s="61"/>
      <c r="G21" s="62"/>
      <c r="H21" s="62"/>
      <c r="I21" s="63"/>
      <c r="J21" s="64"/>
      <c r="K21" s="64"/>
      <c r="L21" s="65"/>
      <c r="M21" s="65"/>
      <c r="N21" s="65"/>
      <c r="O21" s="65"/>
      <c r="P21" s="66"/>
      <c r="Q21" s="66"/>
      <c r="R21" s="60">
        <v>11</v>
      </c>
      <c r="S21" s="60">
        <v>51</v>
      </c>
      <c r="T21" s="61">
        <v>0</v>
      </c>
      <c r="U21" s="62">
        <v>12</v>
      </c>
      <c r="V21" s="62">
        <v>2</v>
      </c>
      <c r="W21" s="63">
        <v>2.8</v>
      </c>
      <c r="X21" s="64">
        <f t="shared" si="0"/>
        <v>0</v>
      </c>
      <c r="Y21" s="64">
        <f t="shared" si="1"/>
        <v>11</v>
      </c>
      <c r="Z21" s="65">
        <f t="shared" si="2"/>
        <v>2.8000000000029104</v>
      </c>
      <c r="AA21" s="65">
        <f t="shared" si="3"/>
        <v>42660</v>
      </c>
      <c r="AB21" s="65">
        <f t="shared" si="4"/>
        <v>43322.8</v>
      </c>
      <c r="AC21" s="72">
        <f t="shared" si="5"/>
        <v>662.8000000000029</v>
      </c>
      <c r="AD21" s="63"/>
      <c r="AE21" s="67"/>
      <c r="AF21" s="68"/>
      <c r="AG21" s="66"/>
      <c r="AH21" s="69"/>
    </row>
    <row r="22" spans="1:34" ht="10.5" customHeight="1">
      <c r="A22" s="59">
        <f>drivers_list!B22</f>
        <v>37</v>
      </c>
      <c r="B22" s="59" t="str">
        <f>drivers_list!C22</f>
        <v>Труш Михайло</v>
      </c>
      <c r="C22" s="59" t="str">
        <f>drivers_list!E22</f>
        <v>Гресько Юрій</v>
      </c>
      <c r="D22" s="60"/>
      <c r="E22" s="60"/>
      <c r="F22" s="61"/>
      <c r="G22" s="62"/>
      <c r="H22" s="62"/>
      <c r="I22" s="63"/>
      <c r="J22" s="64"/>
      <c r="K22" s="64"/>
      <c r="L22" s="65"/>
      <c r="M22" s="65"/>
      <c r="N22" s="65"/>
      <c r="O22" s="65"/>
      <c r="P22" s="66"/>
      <c r="Q22" s="66"/>
      <c r="R22" s="60">
        <v>11</v>
      </c>
      <c r="S22" s="60">
        <v>52</v>
      </c>
      <c r="T22" s="61">
        <v>0</v>
      </c>
      <c r="U22" s="62">
        <v>12</v>
      </c>
      <c r="V22" s="62">
        <v>3</v>
      </c>
      <c r="W22" s="63">
        <v>33.6</v>
      </c>
      <c r="X22" s="64">
        <f t="shared" si="0"/>
        <v>0</v>
      </c>
      <c r="Y22" s="64">
        <f t="shared" si="1"/>
        <v>11</v>
      </c>
      <c r="Z22" s="65">
        <f t="shared" si="2"/>
        <v>33.599999999998545</v>
      </c>
      <c r="AA22" s="65">
        <f t="shared" si="3"/>
        <v>42720</v>
      </c>
      <c r="AB22" s="65">
        <f t="shared" si="4"/>
        <v>43413.6</v>
      </c>
      <c r="AC22" s="72">
        <f t="shared" si="5"/>
        <v>693.5999999999985</v>
      </c>
      <c r="AD22" s="63"/>
      <c r="AE22" s="67"/>
      <c r="AF22" s="68"/>
      <c r="AG22" s="66"/>
      <c r="AH22" s="69"/>
    </row>
    <row r="23" spans="1:34" ht="10.5" customHeight="1">
      <c r="A23" s="59">
        <f>drivers_list!B23</f>
        <v>35</v>
      </c>
      <c r="B23" s="59" t="str">
        <f>drivers_list!C23</f>
        <v>Притика Артем</v>
      </c>
      <c r="C23" s="59" t="str">
        <f>drivers_list!E23</f>
        <v>Шевченко Ірина</v>
      </c>
      <c r="D23" s="60"/>
      <c r="E23" s="60"/>
      <c r="F23" s="61"/>
      <c r="G23" s="62"/>
      <c r="H23" s="62"/>
      <c r="I23" s="63"/>
      <c r="J23" s="64"/>
      <c r="K23" s="64"/>
      <c r="L23" s="65"/>
      <c r="M23" s="65"/>
      <c r="N23" s="65"/>
      <c r="O23" s="65"/>
      <c r="P23" s="66"/>
      <c r="Q23" s="66"/>
      <c r="R23" s="60">
        <v>11</v>
      </c>
      <c r="S23" s="60">
        <v>55</v>
      </c>
      <c r="T23" s="61">
        <v>0</v>
      </c>
      <c r="U23" s="62">
        <v>12</v>
      </c>
      <c r="V23" s="62">
        <v>21</v>
      </c>
      <c r="W23" s="63">
        <v>23</v>
      </c>
      <c r="X23" s="64">
        <f t="shared" si="0"/>
        <v>0</v>
      </c>
      <c r="Y23" s="64">
        <f t="shared" si="1"/>
        <v>26</v>
      </c>
      <c r="Z23" s="65">
        <f t="shared" si="2"/>
        <v>23</v>
      </c>
      <c r="AA23" s="65">
        <f t="shared" si="3"/>
        <v>42900</v>
      </c>
      <c r="AB23" s="65">
        <f t="shared" si="4"/>
        <v>44483</v>
      </c>
      <c r="AC23" s="72">
        <f t="shared" si="5"/>
        <v>1583</v>
      </c>
      <c r="AD23" s="63"/>
      <c r="AE23" s="67"/>
      <c r="AF23" s="68"/>
      <c r="AG23" s="66"/>
      <c r="AH23" s="69"/>
    </row>
    <row r="24" spans="1:34" ht="10.5" customHeight="1">
      <c r="A24" s="59">
        <f>drivers_list!B24</f>
        <v>52</v>
      </c>
      <c r="B24" s="59" t="str">
        <f>drivers_list!C24</f>
        <v>Козаківський Євген</v>
      </c>
      <c r="C24" s="59" t="str">
        <f>drivers_list!E24</f>
        <v>Макаров Артем</v>
      </c>
      <c r="D24" s="60"/>
      <c r="E24" s="60"/>
      <c r="F24" s="61"/>
      <c r="G24" s="62"/>
      <c r="H24" s="62"/>
      <c r="I24" s="63"/>
      <c r="J24" s="64"/>
      <c r="K24" s="64"/>
      <c r="L24" s="65"/>
      <c r="M24" s="65"/>
      <c r="N24" s="65"/>
      <c r="O24" s="65"/>
      <c r="P24" s="66"/>
      <c r="Q24" s="66"/>
      <c r="R24" s="60">
        <v>11</v>
      </c>
      <c r="S24" s="60">
        <v>53</v>
      </c>
      <c r="T24" s="61">
        <v>0</v>
      </c>
      <c r="U24" s="62">
        <v>12</v>
      </c>
      <c r="V24" s="62">
        <v>6</v>
      </c>
      <c r="W24" s="63">
        <v>45.4</v>
      </c>
      <c r="X24" s="64">
        <f t="shared" si="0"/>
        <v>0</v>
      </c>
      <c r="Y24" s="64">
        <f t="shared" si="1"/>
        <v>13</v>
      </c>
      <c r="Z24" s="65">
        <f t="shared" si="2"/>
        <v>45.400000000001455</v>
      </c>
      <c r="AA24" s="65">
        <f t="shared" si="3"/>
        <v>42780</v>
      </c>
      <c r="AB24" s="65">
        <f t="shared" si="4"/>
        <v>43605.4</v>
      </c>
      <c r="AC24" s="72">
        <f t="shared" si="5"/>
        <v>825.4000000000015</v>
      </c>
      <c r="AD24" s="63"/>
      <c r="AE24" s="67"/>
      <c r="AF24" s="68"/>
      <c r="AG24" s="66"/>
      <c r="AH24" s="69"/>
    </row>
    <row r="25" spans="1:34" ht="10.5" customHeight="1">
      <c r="A25" s="59">
        <f>drivers_list!B25</f>
        <v>53</v>
      </c>
      <c r="B25" s="59" t="str">
        <f>drivers_list!C25</f>
        <v>Приймак Михайло</v>
      </c>
      <c r="C25" s="59" t="str">
        <f>drivers_list!E25</f>
        <v>Козлов Геннадій</v>
      </c>
      <c r="D25" s="60"/>
      <c r="E25" s="60"/>
      <c r="F25" s="61"/>
      <c r="G25" s="62"/>
      <c r="H25" s="62"/>
      <c r="I25" s="63"/>
      <c r="J25" s="64"/>
      <c r="K25" s="64"/>
      <c r="L25" s="65"/>
      <c r="M25" s="65"/>
      <c r="N25" s="65"/>
      <c r="O25" s="65"/>
      <c r="P25" s="66"/>
      <c r="Q25" s="66"/>
      <c r="R25" s="60">
        <v>11</v>
      </c>
      <c r="S25" s="60">
        <v>54</v>
      </c>
      <c r="T25" s="61">
        <v>0</v>
      </c>
      <c r="U25" s="62">
        <v>12</v>
      </c>
      <c r="V25" s="62">
        <v>6</v>
      </c>
      <c r="W25" s="63">
        <v>4.4</v>
      </c>
      <c r="X25" s="64">
        <f t="shared" si="0"/>
        <v>0</v>
      </c>
      <c r="Y25" s="64">
        <f t="shared" si="1"/>
        <v>12</v>
      </c>
      <c r="Z25" s="65">
        <f t="shared" si="2"/>
        <v>4.400000000001455</v>
      </c>
      <c r="AA25" s="65">
        <f t="shared" si="3"/>
        <v>42840</v>
      </c>
      <c r="AB25" s="65">
        <f t="shared" si="4"/>
        <v>43564.4</v>
      </c>
      <c r="AC25" s="72">
        <f t="shared" si="5"/>
        <v>724.4000000000015</v>
      </c>
      <c r="AD25" s="63"/>
      <c r="AE25" s="67"/>
      <c r="AF25" s="68"/>
      <c r="AG25" s="66"/>
      <c r="AH25" s="69"/>
    </row>
    <row r="26" spans="1:34" ht="10.5" customHeight="1">
      <c r="A26" s="59" t="str">
        <f>drivers_list!B26</f>
        <v>"0000"</v>
      </c>
      <c r="B26" s="59" t="str">
        <f>drivers_list!C26</f>
        <v>N11</v>
      </c>
      <c r="C26" s="59" t="str">
        <f>drivers_list!E26</f>
        <v>N12</v>
      </c>
      <c r="D26" s="60"/>
      <c r="E26" s="60"/>
      <c r="F26" s="61"/>
      <c r="G26" s="62"/>
      <c r="H26" s="62"/>
      <c r="I26" s="63"/>
      <c r="J26" s="64"/>
      <c r="K26" s="64"/>
      <c r="L26" s="65"/>
      <c r="M26" s="65"/>
      <c r="N26" s="65"/>
      <c r="O26" s="65"/>
      <c r="P26" s="66"/>
      <c r="Q26" s="66"/>
      <c r="R26" s="60">
        <v>11</v>
      </c>
      <c r="S26" s="60">
        <v>33</v>
      </c>
      <c r="T26" s="61">
        <v>0</v>
      </c>
      <c r="U26" s="62">
        <v>11</v>
      </c>
      <c r="V26" s="62">
        <v>49</v>
      </c>
      <c r="W26" s="63">
        <v>8.2</v>
      </c>
      <c r="X26" s="64">
        <f t="shared" si="0"/>
        <v>0</v>
      </c>
      <c r="Y26" s="64">
        <f t="shared" si="1"/>
        <v>16</v>
      </c>
      <c r="Z26" s="65">
        <f t="shared" si="2"/>
        <v>8.19999999999709</v>
      </c>
      <c r="AA26" s="65">
        <f t="shared" si="3"/>
        <v>41580</v>
      </c>
      <c r="AB26" s="65">
        <f t="shared" si="4"/>
        <v>42548.2</v>
      </c>
      <c r="AC26" s="72">
        <f t="shared" si="5"/>
        <v>968.1999999999971</v>
      </c>
      <c r="AD26" s="63"/>
      <c r="AE26" s="67"/>
      <c r="AF26" s="68"/>
      <c r="AG26" s="66"/>
      <c r="AH26" s="69"/>
    </row>
    <row r="27" spans="1:34" ht="10.5" customHeight="1">
      <c r="A27" s="59" t="str">
        <f>drivers_list!B27</f>
        <v>"000"</v>
      </c>
      <c r="B27" s="59" t="str">
        <f>drivers_list!C27</f>
        <v>N21</v>
      </c>
      <c r="C27" s="59" t="str">
        <f>drivers_list!E27</f>
        <v>N22</v>
      </c>
      <c r="D27" s="60"/>
      <c r="E27" s="60"/>
      <c r="F27" s="61"/>
      <c r="G27" s="62"/>
      <c r="H27" s="62"/>
      <c r="I27" s="63"/>
      <c r="J27" s="64"/>
      <c r="K27" s="64"/>
      <c r="L27" s="65"/>
      <c r="M27" s="65"/>
      <c r="N27" s="65"/>
      <c r="O27" s="65"/>
      <c r="P27" s="66"/>
      <c r="Q27" s="66"/>
      <c r="R27" s="60">
        <v>11</v>
      </c>
      <c r="S27" s="60">
        <v>31</v>
      </c>
      <c r="T27" s="61">
        <v>0</v>
      </c>
      <c r="U27" s="62">
        <v>11</v>
      </c>
      <c r="V27" s="62">
        <v>45</v>
      </c>
      <c r="W27" s="63">
        <v>1.5</v>
      </c>
      <c r="X27" s="64">
        <f t="shared" si="0"/>
        <v>0</v>
      </c>
      <c r="Y27" s="64">
        <f t="shared" si="1"/>
        <v>14</v>
      </c>
      <c r="Z27" s="65">
        <f t="shared" si="2"/>
        <v>1.5</v>
      </c>
      <c r="AA27" s="65">
        <f t="shared" si="3"/>
        <v>41460</v>
      </c>
      <c r="AB27" s="65">
        <f t="shared" si="4"/>
        <v>42301.5</v>
      </c>
      <c r="AC27" s="72">
        <f t="shared" si="5"/>
        <v>841.5</v>
      </c>
      <c r="AD27" s="63"/>
      <c r="AE27" s="67"/>
      <c r="AF27" s="68"/>
      <c r="AG27" s="66"/>
      <c r="AH27" s="69"/>
    </row>
    <row r="28" spans="1:34" ht="10.5" customHeight="1">
      <c r="A28" s="59" t="str">
        <f>drivers_list!B28</f>
        <v>"00"</v>
      </c>
      <c r="B28" s="59" t="str">
        <f>drivers_list!C28</f>
        <v>N31</v>
      </c>
      <c r="C28" s="59" t="str">
        <f>drivers_list!E28</f>
        <v>N32</v>
      </c>
      <c r="D28" s="60"/>
      <c r="E28" s="60"/>
      <c r="F28" s="61"/>
      <c r="G28" s="62"/>
      <c r="H28" s="62"/>
      <c r="I28" s="63"/>
      <c r="J28" s="64"/>
      <c r="K28" s="64"/>
      <c r="L28" s="65"/>
      <c r="M28" s="65"/>
      <c r="N28" s="65"/>
      <c r="O28" s="65"/>
      <c r="P28" s="66"/>
      <c r="Q28" s="66"/>
      <c r="R28" s="60">
        <v>11</v>
      </c>
      <c r="S28" s="60">
        <v>29</v>
      </c>
      <c r="T28" s="61">
        <v>0</v>
      </c>
      <c r="U28" s="62">
        <v>11</v>
      </c>
      <c r="V28" s="62">
        <v>39</v>
      </c>
      <c r="W28" s="63">
        <v>58.9</v>
      </c>
      <c r="X28" s="64">
        <f t="shared" si="0"/>
        <v>0</v>
      </c>
      <c r="Y28" s="64">
        <f t="shared" si="1"/>
        <v>10</v>
      </c>
      <c r="Z28" s="65">
        <f t="shared" si="2"/>
        <v>58.900000000001455</v>
      </c>
      <c r="AA28" s="65">
        <f t="shared" si="3"/>
        <v>41340</v>
      </c>
      <c r="AB28" s="65">
        <f t="shared" si="4"/>
        <v>41998.9</v>
      </c>
      <c r="AC28" s="72">
        <f t="shared" si="5"/>
        <v>658.9000000000015</v>
      </c>
      <c r="AD28" s="63"/>
      <c r="AE28" s="67"/>
      <c r="AF28" s="68"/>
      <c r="AG28" s="66"/>
      <c r="AH28" s="69"/>
    </row>
    <row r="29" spans="1:34" ht="10.5" customHeight="1">
      <c r="A29" s="59" t="str">
        <f>drivers_list!B29</f>
        <v>"0"</v>
      </c>
      <c r="B29" s="59" t="str">
        <f>drivers_list!C29</f>
        <v>N41</v>
      </c>
      <c r="C29" s="59" t="str">
        <f>drivers_list!E29</f>
        <v>N42</v>
      </c>
      <c r="D29" s="60"/>
      <c r="E29" s="60"/>
      <c r="F29" s="61"/>
      <c r="G29" s="62"/>
      <c r="H29" s="62"/>
      <c r="I29" s="63"/>
      <c r="J29" s="64"/>
      <c r="K29" s="64"/>
      <c r="L29" s="65"/>
      <c r="M29" s="65"/>
      <c r="N29" s="65"/>
      <c r="O29" s="65"/>
      <c r="P29" s="66"/>
      <c r="Q29" s="66"/>
      <c r="R29" s="60">
        <v>11</v>
      </c>
      <c r="S29" s="60">
        <v>27</v>
      </c>
      <c r="T29" s="61">
        <v>0</v>
      </c>
      <c r="U29" s="62">
        <v>11</v>
      </c>
      <c r="V29" s="62">
        <v>37</v>
      </c>
      <c r="W29" s="63">
        <v>55.4</v>
      </c>
      <c r="X29" s="64">
        <f t="shared" si="0"/>
        <v>0</v>
      </c>
      <c r="Y29" s="64">
        <f t="shared" si="1"/>
        <v>10</v>
      </c>
      <c r="Z29" s="65">
        <f t="shared" si="2"/>
        <v>55.400000000001455</v>
      </c>
      <c r="AA29" s="65">
        <f t="shared" si="3"/>
        <v>41220</v>
      </c>
      <c r="AB29" s="65">
        <f t="shared" si="4"/>
        <v>41875.4</v>
      </c>
      <c r="AC29" s="72">
        <f t="shared" si="5"/>
        <v>655.4000000000015</v>
      </c>
      <c r="AD29" s="63"/>
      <c r="AE29" s="67"/>
      <c r="AF29" s="68"/>
      <c r="AG29" s="66"/>
      <c r="AH29" s="69"/>
    </row>
    <row r="30" ht="15">
      <c r="AE30" s="1"/>
    </row>
    <row r="31" ht="15">
      <c r="AE31" s="1"/>
    </row>
    <row r="32" ht="15">
      <c r="AE32" s="1"/>
    </row>
    <row r="33" ht="15">
      <c r="AE33" s="1"/>
    </row>
    <row r="34" ht="15">
      <c r="AE34" s="1"/>
    </row>
    <row r="35" ht="15">
      <c r="AE35" s="1"/>
    </row>
    <row r="36" ht="15">
      <c r="AE36" s="1"/>
    </row>
    <row r="37" ht="15">
      <c r="AE37" s="1"/>
    </row>
    <row r="38" ht="15">
      <c r="AE3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">
      <selection activeCell="N40" sqref="N40"/>
    </sheetView>
  </sheetViews>
  <sheetFormatPr defaultColWidth="9.140625" defaultRowHeight="15"/>
  <cols>
    <col min="1" max="1" width="5.00390625" style="0" customWidth="1"/>
    <col min="2" max="2" width="22.00390625" style="0" hidden="1" customWidth="1"/>
    <col min="3" max="3" width="22.57421875" style="0" hidden="1" customWidth="1"/>
    <col min="4" max="4" width="3.421875" style="0" customWidth="1"/>
    <col min="5" max="5" width="4.00390625" style="0" customWidth="1"/>
    <col min="6" max="6" width="5.140625" style="0" customWidth="1"/>
    <col min="7" max="7" width="3.28125" style="0" customWidth="1"/>
    <col min="8" max="8" width="4.421875" style="0" customWidth="1"/>
    <col min="9" max="9" width="4.8515625" style="0" customWidth="1"/>
    <col min="10" max="10" width="2.8515625" style="0" customWidth="1"/>
    <col min="11" max="11" width="3.28125" style="0" customWidth="1"/>
    <col min="12" max="12" width="4.140625" style="0" customWidth="1"/>
    <col min="13" max="13" width="8.8515625" style="0" customWidth="1"/>
    <col min="14" max="14" width="8.00390625" style="0" customWidth="1"/>
    <col min="15" max="15" width="6.7109375" style="0" customWidth="1"/>
    <col min="16" max="16" width="6.28125" style="0" customWidth="1"/>
    <col min="17" max="17" width="5.140625" style="0" customWidth="1"/>
    <col min="18" max="18" width="2.8515625" style="0" customWidth="1"/>
    <col min="19" max="19" width="3.421875" style="0" customWidth="1"/>
    <col min="20" max="20" width="5.00390625" style="0" customWidth="1"/>
    <col min="21" max="22" width="3.421875" style="0" customWidth="1"/>
    <col min="23" max="23" width="6.00390625" style="0" customWidth="1"/>
    <col min="24" max="24" width="3.140625" style="0" customWidth="1"/>
    <col min="25" max="25" width="3.57421875" style="0" customWidth="1"/>
    <col min="26" max="26" width="6.421875" style="0" customWidth="1"/>
    <col min="27" max="27" width="8.8515625" style="0" customWidth="1"/>
    <col min="28" max="28" width="9.8515625" style="0" customWidth="1"/>
    <col min="29" max="29" width="8.421875" style="0" customWidth="1"/>
    <col min="30" max="30" width="7.7109375" style="0" customWidth="1"/>
    <col min="31" max="31" width="2.57421875" style="0" customWidth="1"/>
    <col min="32" max="32" width="3.421875" style="0" customWidth="1"/>
    <col min="33" max="33" width="6.28125" style="0" customWidth="1"/>
    <col min="34" max="34" width="7.7109375" style="0" customWidth="1"/>
  </cols>
  <sheetData>
    <row r="1" ht="15">
      <c r="AE1" s="1"/>
    </row>
    <row r="2" spans="1:34" ht="15">
      <c r="A2" s="50"/>
      <c r="B2" s="50"/>
      <c r="C2" s="50"/>
      <c r="D2" s="51" t="s">
        <v>11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 t="s">
        <v>154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3"/>
      <c r="AF2" s="50"/>
      <c r="AG2" s="50"/>
      <c r="AH2" s="50"/>
    </row>
    <row r="3" spans="1:34" ht="15">
      <c r="A3" s="50"/>
      <c r="B3" s="50"/>
      <c r="C3" s="50"/>
      <c r="D3" s="50" t="s">
        <v>150</v>
      </c>
      <c r="E3" s="50"/>
      <c r="F3" s="50"/>
      <c r="G3" s="50" t="s">
        <v>151</v>
      </c>
      <c r="H3" s="50"/>
      <c r="I3" s="50"/>
      <c r="J3" s="50" t="s">
        <v>9</v>
      </c>
      <c r="K3" s="50"/>
      <c r="L3" s="50"/>
      <c r="M3" s="50"/>
      <c r="N3" s="50"/>
      <c r="O3" s="50"/>
      <c r="P3" s="50"/>
      <c r="Q3" s="50"/>
      <c r="R3" s="50" t="s">
        <v>150</v>
      </c>
      <c r="S3" s="50"/>
      <c r="T3" s="50"/>
      <c r="U3" s="50" t="s">
        <v>151</v>
      </c>
      <c r="V3" s="50"/>
      <c r="W3" s="50"/>
      <c r="X3" s="50" t="s">
        <v>9</v>
      </c>
      <c r="Y3" s="50"/>
      <c r="Z3" s="50"/>
      <c r="AA3" s="50"/>
      <c r="AB3" s="50"/>
      <c r="AC3" s="50"/>
      <c r="AD3" s="50"/>
      <c r="AE3" s="53" t="s">
        <v>17</v>
      </c>
      <c r="AF3" s="50"/>
      <c r="AG3" s="50"/>
      <c r="AH3" s="50"/>
    </row>
    <row r="4" spans="1:34" ht="45.75">
      <c r="A4" s="54" t="s">
        <v>6</v>
      </c>
      <c r="B4" s="55" t="s">
        <v>7</v>
      </c>
      <c r="C4" s="55" t="s">
        <v>8</v>
      </c>
      <c r="D4" s="56" t="s">
        <v>0</v>
      </c>
      <c r="E4" s="56" t="s">
        <v>1</v>
      </c>
      <c r="F4" s="56" t="s">
        <v>2</v>
      </c>
      <c r="G4" s="56" t="s">
        <v>0</v>
      </c>
      <c r="H4" s="56" t="s">
        <v>1</v>
      </c>
      <c r="I4" s="56" t="s">
        <v>2</v>
      </c>
      <c r="J4" s="56" t="s">
        <v>0</v>
      </c>
      <c r="K4" s="56" t="s">
        <v>1</v>
      </c>
      <c r="L4" s="56" t="s">
        <v>2</v>
      </c>
      <c r="M4" s="57" t="s">
        <v>4</v>
      </c>
      <c r="N4" s="57" t="s">
        <v>3</v>
      </c>
      <c r="O4" s="57" t="s">
        <v>5</v>
      </c>
      <c r="P4" s="57" t="s">
        <v>13</v>
      </c>
      <c r="Q4" s="57" t="s">
        <v>10</v>
      </c>
      <c r="R4" s="56" t="s">
        <v>0</v>
      </c>
      <c r="S4" s="56" t="s">
        <v>1</v>
      </c>
      <c r="T4" s="56" t="s">
        <v>2</v>
      </c>
      <c r="U4" s="56" t="s">
        <v>0</v>
      </c>
      <c r="V4" s="56" t="s">
        <v>1</v>
      </c>
      <c r="W4" s="56" t="s">
        <v>2</v>
      </c>
      <c r="X4" s="56" t="s">
        <v>0</v>
      </c>
      <c r="Y4" s="56" t="s">
        <v>1</v>
      </c>
      <c r="Z4" s="56" t="s">
        <v>2</v>
      </c>
      <c r="AA4" s="57" t="s">
        <v>4</v>
      </c>
      <c r="AB4" s="57" t="s">
        <v>3</v>
      </c>
      <c r="AC4" s="57" t="s">
        <v>5</v>
      </c>
      <c r="AD4" s="57" t="s">
        <v>14</v>
      </c>
      <c r="AE4" s="58" t="s">
        <v>0</v>
      </c>
      <c r="AF4" s="56" t="s">
        <v>1</v>
      </c>
      <c r="AG4" s="56" t="s">
        <v>2</v>
      </c>
      <c r="AH4" s="56" t="s">
        <v>18</v>
      </c>
    </row>
    <row r="5" spans="1:34" ht="10.5" customHeight="1">
      <c r="A5" s="59">
        <f>drivers_list!B5</f>
        <v>42</v>
      </c>
      <c r="B5" s="59" t="str">
        <f>drivers_list!C5</f>
        <v>Олесов Егор</v>
      </c>
      <c r="C5" s="59" t="str">
        <f>drivers_list!E5</f>
        <v>Опанасюк Олександр</v>
      </c>
      <c r="D5" s="60">
        <v>14</v>
      </c>
      <c r="E5" s="60">
        <v>0</v>
      </c>
      <c r="F5" s="61">
        <v>0</v>
      </c>
      <c r="G5" s="62">
        <v>14</v>
      </c>
      <c r="H5" s="62">
        <v>17</v>
      </c>
      <c r="I5" s="63">
        <v>0</v>
      </c>
      <c r="J5" s="64">
        <f>INT(O5/3600)</f>
        <v>0</v>
      </c>
      <c r="K5" s="64">
        <f>INT((O5-J5*3600)/60)</f>
        <v>17</v>
      </c>
      <c r="L5" s="65">
        <f>O5-(J5*3600+K5*60)</f>
        <v>0</v>
      </c>
      <c r="M5" s="65">
        <f>D5*3600+E5*60+F5</f>
        <v>50400</v>
      </c>
      <c r="N5" s="65">
        <f>G5*3600+H5*60+I5</f>
        <v>51420</v>
      </c>
      <c r="O5" s="65">
        <f>N5-M5</f>
        <v>1020</v>
      </c>
      <c r="P5" s="66">
        <f>IF(O5&lt;time_NORMS!A3,(time_NORMS!A3-O5)*time_NORMS!D3,"0,00")</f>
        <v>59.9994</v>
      </c>
      <c r="Q5" s="66" t="str">
        <f>IF(O5&gt;time_NORMS!A3,(O5-time_NORMS!A3)*time_NORMS!E3,"0,00")</f>
        <v>0,00</v>
      </c>
      <c r="R5" s="60">
        <v>14</v>
      </c>
      <c r="S5" s="60">
        <v>3</v>
      </c>
      <c r="T5" s="61">
        <v>0</v>
      </c>
      <c r="U5" s="62">
        <v>13</v>
      </c>
      <c r="V5" s="62">
        <v>0</v>
      </c>
      <c r="W5" s="63">
        <v>0</v>
      </c>
      <c r="X5" s="64">
        <f>INT(AC5/3600)</f>
        <v>-2</v>
      </c>
      <c r="Y5" s="64">
        <f>INT((AC5-X5*3600)/60)</f>
        <v>57</v>
      </c>
      <c r="Z5" s="65">
        <f>AC5-(X5*3600+Y5*60)</f>
        <v>0</v>
      </c>
      <c r="AA5" s="65">
        <f>R5*3600+S5*60+T5</f>
        <v>50580</v>
      </c>
      <c r="AB5" s="65">
        <f>U5*3600+V5*60+W5</f>
        <v>46800</v>
      </c>
      <c r="AC5" s="72">
        <f>AB5-AA5</f>
        <v>-3780</v>
      </c>
      <c r="AD5" s="63">
        <v>0</v>
      </c>
      <c r="AE5" s="67">
        <f>INT(AH5/3600)</f>
        <v>-2</v>
      </c>
      <c r="AF5" s="68">
        <f>INT((AH5-AE5*3600)/60)</f>
        <v>57</v>
      </c>
      <c r="AG5" s="66">
        <f>AH5-(AE5*3600+AF5*60)</f>
        <v>59.99940000000015</v>
      </c>
      <c r="AH5" s="65">
        <f>SUM(AD5,AC5,Q5,P5)</f>
        <v>-3720.0006</v>
      </c>
    </row>
    <row r="6" spans="1:34" ht="10.5" customHeight="1">
      <c r="A6" s="59">
        <f>drivers_list!B6</f>
        <v>48</v>
      </c>
      <c r="B6" s="59" t="str">
        <f>drivers_list!C6</f>
        <v>Руденко Олександр </v>
      </c>
      <c r="C6" s="59" t="str">
        <f>drivers_list!E6</f>
        <v>Теплов Олег</v>
      </c>
      <c r="D6" s="60"/>
      <c r="E6" s="60"/>
      <c r="F6" s="61"/>
      <c r="G6" s="62"/>
      <c r="H6" s="62"/>
      <c r="I6" s="63"/>
      <c r="J6" s="64"/>
      <c r="K6" s="64"/>
      <c r="L6" s="65"/>
      <c r="M6" s="65"/>
      <c r="N6" s="65"/>
      <c r="O6" s="65"/>
      <c r="P6" s="66"/>
      <c r="Q6" s="66"/>
      <c r="R6" s="60">
        <v>12</v>
      </c>
      <c r="S6" s="60">
        <v>56</v>
      </c>
      <c r="T6" s="61">
        <v>0</v>
      </c>
      <c r="U6" s="62">
        <v>13</v>
      </c>
      <c r="V6" s="62">
        <v>9</v>
      </c>
      <c r="W6" s="63">
        <v>28.3</v>
      </c>
      <c r="X6" s="64">
        <f aca="true" t="shared" si="0" ref="X6:X29">INT(AC6/3600)</f>
        <v>0</v>
      </c>
      <c r="Y6" s="64">
        <f aca="true" t="shared" si="1" ref="Y6:Y29">INT((AC6-X6*3600)/60)</f>
        <v>13</v>
      </c>
      <c r="Z6" s="65">
        <f aca="true" t="shared" si="2" ref="Z6:Z29">AC6-(X6*3600+Y6*60)</f>
        <v>28.30000000000291</v>
      </c>
      <c r="AA6" s="65">
        <f aca="true" t="shared" si="3" ref="AA6:AA29">R6*3600+S6*60+T6</f>
        <v>46560</v>
      </c>
      <c r="AB6" s="65">
        <f aca="true" t="shared" si="4" ref="AB6:AB29">U6*3600+V6*60+W6</f>
        <v>47368.3</v>
      </c>
      <c r="AC6" s="72">
        <f aca="true" t="shared" si="5" ref="AC6:AC29">AB6-AA6</f>
        <v>808.3000000000029</v>
      </c>
      <c r="AD6" s="63">
        <v>0</v>
      </c>
      <c r="AE6" s="67">
        <f aca="true" t="shared" si="6" ref="AE6:AE29">INT(AH6/3600)</f>
        <v>0</v>
      </c>
      <c r="AF6" s="68">
        <f aca="true" t="shared" si="7" ref="AF6:AF29">INT((AH6-AE6*3600)/60)</f>
        <v>13</v>
      </c>
      <c r="AG6" s="66">
        <f aca="true" t="shared" si="8" ref="AG6:AG29">AH6-(AE6*3600+AF6*60)</f>
        <v>28.30000000000291</v>
      </c>
      <c r="AH6" s="65">
        <f aca="true" t="shared" si="9" ref="AH6:AH29">SUM(AD6,AC6,Q6,P6)</f>
        <v>808.3000000000029</v>
      </c>
    </row>
    <row r="7" spans="1:34" ht="10.5" customHeight="1">
      <c r="A7" s="59">
        <f>drivers_list!B7</f>
        <v>38</v>
      </c>
      <c r="B7" s="59" t="str">
        <f>drivers_list!C7</f>
        <v>Кукарека Олег </v>
      </c>
      <c r="C7" s="59" t="str">
        <f>drivers_list!E7</f>
        <v>Бондаренко Ірина</v>
      </c>
      <c r="D7" s="60"/>
      <c r="E7" s="60"/>
      <c r="F7" s="61"/>
      <c r="G7" s="62"/>
      <c r="H7" s="62"/>
      <c r="I7" s="63"/>
      <c r="J7" s="64"/>
      <c r="K7" s="64"/>
      <c r="L7" s="65"/>
      <c r="M7" s="65"/>
      <c r="N7" s="65"/>
      <c r="O7" s="65"/>
      <c r="P7" s="66"/>
      <c r="Q7" s="66"/>
      <c r="R7" s="60">
        <v>12</v>
      </c>
      <c r="S7" s="60">
        <v>58</v>
      </c>
      <c r="T7" s="61">
        <v>0</v>
      </c>
      <c r="U7" s="62">
        <v>13</v>
      </c>
      <c r="V7" s="62">
        <v>13</v>
      </c>
      <c r="W7" s="63">
        <v>24.9</v>
      </c>
      <c r="X7" s="64">
        <f t="shared" si="0"/>
        <v>0</v>
      </c>
      <c r="Y7" s="64">
        <f t="shared" si="1"/>
        <v>15</v>
      </c>
      <c r="Z7" s="65">
        <f t="shared" si="2"/>
        <v>24.900000000001455</v>
      </c>
      <c r="AA7" s="65">
        <f t="shared" si="3"/>
        <v>46680</v>
      </c>
      <c r="AB7" s="65">
        <f t="shared" si="4"/>
        <v>47604.9</v>
      </c>
      <c r="AC7" s="72">
        <f t="shared" si="5"/>
        <v>924.9000000000015</v>
      </c>
      <c r="AD7" s="63">
        <v>0</v>
      </c>
      <c r="AE7" s="67">
        <f t="shared" si="6"/>
        <v>0</v>
      </c>
      <c r="AF7" s="68">
        <f t="shared" si="7"/>
        <v>15</v>
      </c>
      <c r="AG7" s="66">
        <f t="shared" si="8"/>
        <v>24.900000000001455</v>
      </c>
      <c r="AH7" s="65">
        <f t="shared" si="9"/>
        <v>924.9000000000015</v>
      </c>
    </row>
    <row r="8" spans="1:34" ht="10.5" customHeight="1">
      <c r="A8" s="59">
        <f>drivers_list!B8</f>
        <v>36</v>
      </c>
      <c r="B8" s="59" t="str">
        <f>drivers_list!C8</f>
        <v>КАТ</v>
      </c>
      <c r="C8" s="59" t="str">
        <f>drivers_list!E8</f>
        <v>Бондар Максим</v>
      </c>
      <c r="D8" s="60"/>
      <c r="E8" s="60"/>
      <c r="F8" s="61"/>
      <c r="G8" s="62"/>
      <c r="H8" s="62"/>
      <c r="I8" s="63"/>
      <c r="J8" s="64"/>
      <c r="K8" s="64"/>
      <c r="L8" s="65"/>
      <c r="M8" s="65"/>
      <c r="N8" s="65"/>
      <c r="O8" s="65"/>
      <c r="P8" s="66"/>
      <c r="Q8" s="66"/>
      <c r="R8" s="60">
        <v>12</v>
      </c>
      <c r="S8" s="60">
        <v>50</v>
      </c>
      <c r="T8" s="61">
        <v>0</v>
      </c>
      <c r="U8" s="62">
        <v>12</v>
      </c>
      <c r="V8" s="62">
        <v>59</v>
      </c>
      <c r="W8" s="63">
        <v>49.7</v>
      </c>
      <c r="X8" s="64">
        <f t="shared" si="0"/>
        <v>0</v>
      </c>
      <c r="Y8" s="64">
        <f t="shared" si="1"/>
        <v>9</v>
      </c>
      <c r="Z8" s="65">
        <f t="shared" si="2"/>
        <v>49.69999999999709</v>
      </c>
      <c r="AA8" s="65">
        <f t="shared" si="3"/>
        <v>46200</v>
      </c>
      <c r="AB8" s="65">
        <f t="shared" si="4"/>
        <v>46789.7</v>
      </c>
      <c r="AC8" s="72">
        <f t="shared" si="5"/>
        <v>589.6999999999971</v>
      </c>
      <c r="AD8" s="63">
        <v>0</v>
      </c>
      <c r="AE8" s="67">
        <f t="shared" si="6"/>
        <v>0</v>
      </c>
      <c r="AF8" s="68">
        <f t="shared" si="7"/>
        <v>9</v>
      </c>
      <c r="AG8" s="66">
        <f t="shared" si="8"/>
        <v>49.69999999999709</v>
      </c>
      <c r="AH8" s="65">
        <f t="shared" si="9"/>
        <v>589.6999999999971</v>
      </c>
    </row>
    <row r="9" spans="1:34" ht="10.5" customHeight="1">
      <c r="A9" s="59">
        <f>drivers_list!B9</f>
        <v>44</v>
      </c>
      <c r="B9" s="59" t="str">
        <f>drivers_list!C9</f>
        <v>Дембик Дмитрий</v>
      </c>
      <c r="C9" s="59" t="str">
        <f>drivers_list!E9</f>
        <v>Ваганова Юлия</v>
      </c>
      <c r="D9" s="60"/>
      <c r="E9" s="60"/>
      <c r="F9" s="61"/>
      <c r="G9" s="62"/>
      <c r="H9" s="62"/>
      <c r="I9" s="63"/>
      <c r="J9" s="64"/>
      <c r="K9" s="64"/>
      <c r="L9" s="65"/>
      <c r="M9" s="65"/>
      <c r="N9" s="65"/>
      <c r="O9" s="65"/>
      <c r="P9" s="66"/>
      <c r="Q9" s="66"/>
      <c r="R9" s="60">
        <v>12</v>
      </c>
      <c r="S9" s="60">
        <v>52</v>
      </c>
      <c r="T9" s="61">
        <v>0</v>
      </c>
      <c r="U9" s="62">
        <v>13</v>
      </c>
      <c r="V9" s="62">
        <v>8</v>
      </c>
      <c r="W9" s="63">
        <v>41.3</v>
      </c>
      <c r="X9" s="64">
        <f t="shared" si="0"/>
        <v>0</v>
      </c>
      <c r="Y9" s="64">
        <f t="shared" si="1"/>
        <v>16</v>
      </c>
      <c r="Z9" s="65">
        <f t="shared" si="2"/>
        <v>41.30000000000291</v>
      </c>
      <c r="AA9" s="65">
        <f t="shared" si="3"/>
        <v>46320</v>
      </c>
      <c r="AB9" s="65">
        <f t="shared" si="4"/>
        <v>47321.3</v>
      </c>
      <c r="AC9" s="72">
        <f t="shared" si="5"/>
        <v>1001.3000000000029</v>
      </c>
      <c r="AD9" s="63">
        <v>0</v>
      </c>
      <c r="AE9" s="67">
        <f t="shared" si="6"/>
        <v>0</v>
      </c>
      <c r="AF9" s="68">
        <f t="shared" si="7"/>
        <v>16</v>
      </c>
      <c r="AG9" s="66">
        <f t="shared" si="8"/>
        <v>41.30000000000291</v>
      </c>
      <c r="AH9" s="65">
        <f t="shared" si="9"/>
        <v>1001.3000000000029</v>
      </c>
    </row>
    <row r="10" spans="1:34" ht="10.5" customHeight="1">
      <c r="A10" s="59">
        <f>drivers_list!B10</f>
        <v>54</v>
      </c>
      <c r="B10" s="59" t="str">
        <f>drivers_list!C10</f>
        <v>Камратов Сергій</v>
      </c>
      <c r="C10" s="59" t="str">
        <f>drivers_list!E10</f>
        <v>Добріков Віктор</v>
      </c>
      <c r="D10" s="60"/>
      <c r="E10" s="60"/>
      <c r="F10" s="61"/>
      <c r="G10" s="62"/>
      <c r="H10" s="62"/>
      <c r="I10" s="63"/>
      <c r="J10" s="64"/>
      <c r="K10" s="64"/>
      <c r="L10" s="65"/>
      <c r="M10" s="65"/>
      <c r="N10" s="65"/>
      <c r="O10" s="65"/>
      <c r="P10" s="66"/>
      <c r="Q10" s="66"/>
      <c r="R10" s="60">
        <v>12</v>
      </c>
      <c r="S10" s="60">
        <v>54</v>
      </c>
      <c r="T10" s="61">
        <v>0</v>
      </c>
      <c r="U10" s="62">
        <v>13</v>
      </c>
      <c r="V10" s="62">
        <v>10</v>
      </c>
      <c r="W10" s="63">
        <v>44.8</v>
      </c>
      <c r="X10" s="64">
        <f t="shared" si="0"/>
        <v>0</v>
      </c>
      <c r="Y10" s="64">
        <f t="shared" si="1"/>
        <v>16</v>
      </c>
      <c r="Z10" s="65">
        <f t="shared" si="2"/>
        <v>44.80000000000291</v>
      </c>
      <c r="AA10" s="65">
        <f t="shared" si="3"/>
        <v>46440</v>
      </c>
      <c r="AB10" s="65">
        <f t="shared" si="4"/>
        <v>47444.8</v>
      </c>
      <c r="AC10" s="72">
        <f t="shared" si="5"/>
        <v>1004.8000000000029</v>
      </c>
      <c r="AD10" s="63">
        <v>0</v>
      </c>
      <c r="AE10" s="67">
        <f t="shared" si="6"/>
        <v>0</v>
      </c>
      <c r="AF10" s="68">
        <f t="shared" si="7"/>
        <v>16</v>
      </c>
      <c r="AG10" s="66">
        <f t="shared" si="8"/>
        <v>44.80000000000291</v>
      </c>
      <c r="AH10" s="65">
        <f t="shared" si="9"/>
        <v>1004.8000000000029</v>
      </c>
    </row>
    <row r="11" spans="1:34" ht="10.5" customHeight="1">
      <c r="A11" s="59">
        <f>drivers_list!B11</f>
        <v>39</v>
      </c>
      <c r="B11" s="59" t="str">
        <f>drivers_list!C11</f>
        <v>Гальвес Олександр</v>
      </c>
      <c r="C11" s="59" t="str">
        <f>drivers_list!E11</f>
        <v>Жилин Артем</v>
      </c>
      <c r="D11" s="60"/>
      <c r="E11" s="60"/>
      <c r="F11" s="61"/>
      <c r="G11" s="62"/>
      <c r="H11" s="62"/>
      <c r="I11" s="63"/>
      <c r="J11" s="64"/>
      <c r="K11" s="64"/>
      <c r="L11" s="65"/>
      <c r="M11" s="65"/>
      <c r="N11" s="65"/>
      <c r="O11" s="65"/>
      <c r="P11" s="66"/>
      <c r="Q11" s="66"/>
      <c r="R11" s="60">
        <v>12</v>
      </c>
      <c r="S11" s="60">
        <v>59</v>
      </c>
      <c r="T11" s="61">
        <v>0</v>
      </c>
      <c r="U11" s="62">
        <v>13</v>
      </c>
      <c r="V11" s="62">
        <v>15</v>
      </c>
      <c r="W11" s="63">
        <v>19.5</v>
      </c>
      <c r="X11" s="64">
        <f t="shared" si="0"/>
        <v>0</v>
      </c>
      <c r="Y11" s="64">
        <f t="shared" si="1"/>
        <v>16</v>
      </c>
      <c r="Z11" s="65">
        <f t="shared" si="2"/>
        <v>19.5</v>
      </c>
      <c r="AA11" s="65">
        <f t="shared" si="3"/>
        <v>46740</v>
      </c>
      <c r="AB11" s="65">
        <f t="shared" si="4"/>
        <v>47719.5</v>
      </c>
      <c r="AC11" s="72">
        <f t="shared" si="5"/>
        <v>979.5</v>
      </c>
      <c r="AD11" s="63">
        <v>0</v>
      </c>
      <c r="AE11" s="67">
        <f t="shared" si="6"/>
        <v>0</v>
      </c>
      <c r="AF11" s="68">
        <f t="shared" si="7"/>
        <v>16</v>
      </c>
      <c r="AG11" s="66">
        <f t="shared" si="8"/>
        <v>19.5</v>
      </c>
      <c r="AH11" s="65">
        <f t="shared" si="9"/>
        <v>979.5</v>
      </c>
    </row>
    <row r="12" spans="1:34" ht="10.5" customHeight="1">
      <c r="A12" s="59">
        <f>drivers_list!B12</f>
        <v>40</v>
      </c>
      <c r="B12" s="59" t="str">
        <f>drivers_list!C12</f>
        <v>Івахно Юрій</v>
      </c>
      <c r="C12" s="59" t="str">
        <f>drivers_list!E12</f>
        <v>Хиля Євгеній</v>
      </c>
      <c r="D12" s="60"/>
      <c r="E12" s="60"/>
      <c r="F12" s="61"/>
      <c r="G12" s="62"/>
      <c r="H12" s="62"/>
      <c r="I12" s="63"/>
      <c r="J12" s="64"/>
      <c r="K12" s="64"/>
      <c r="L12" s="65"/>
      <c r="M12" s="65"/>
      <c r="N12" s="65"/>
      <c r="O12" s="65"/>
      <c r="P12" s="66"/>
      <c r="Q12" s="66"/>
      <c r="R12" s="60">
        <v>13</v>
      </c>
      <c r="S12" s="60">
        <v>0</v>
      </c>
      <c r="T12" s="61">
        <v>0</v>
      </c>
      <c r="U12" s="62">
        <v>13</v>
      </c>
      <c r="V12" s="62">
        <v>14</v>
      </c>
      <c r="W12" s="63">
        <v>34.6</v>
      </c>
      <c r="X12" s="64">
        <f t="shared" si="0"/>
        <v>0</v>
      </c>
      <c r="Y12" s="64">
        <f t="shared" si="1"/>
        <v>14</v>
      </c>
      <c r="Z12" s="65">
        <f t="shared" si="2"/>
        <v>34.599999999998545</v>
      </c>
      <c r="AA12" s="65">
        <f t="shared" si="3"/>
        <v>46800</v>
      </c>
      <c r="AB12" s="65">
        <f t="shared" si="4"/>
        <v>47674.6</v>
      </c>
      <c r="AC12" s="72">
        <f t="shared" si="5"/>
        <v>874.5999999999985</v>
      </c>
      <c r="AD12" s="63">
        <v>0</v>
      </c>
      <c r="AE12" s="67">
        <f t="shared" si="6"/>
        <v>0</v>
      </c>
      <c r="AF12" s="68">
        <f t="shared" si="7"/>
        <v>14</v>
      </c>
      <c r="AG12" s="66">
        <f t="shared" si="8"/>
        <v>34.599999999998545</v>
      </c>
      <c r="AH12" s="65">
        <f t="shared" si="9"/>
        <v>874.5999999999985</v>
      </c>
    </row>
    <row r="13" spans="1:34" ht="10.5" customHeight="1">
      <c r="A13" s="59">
        <f>drivers_list!B13</f>
        <v>43</v>
      </c>
      <c r="B13" s="59" t="str">
        <f>drivers_list!C13</f>
        <v>Паливода Геннадій</v>
      </c>
      <c r="C13" s="59" t="str">
        <f>drivers_list!E13</f>
        <v>Корнієнко Віталій</v>
      </c>
      <c r="D13" s="60"/>
      <c r="E13" s="60"/>
      <c r="F13" s="61"/>
      <c r="G13" s="62"/>
      <c r="H13" s="62"/>
      <c r="I13" s="63"/>
      <c r="J13" s="64"/>
      <c r="K13" s="64"/>
      <c r="L13" s="65"/>
      <c r="M13" s="65"/>
      <c r="N13" s="65"/>
      <c r="O13" s="65"/>
      <c r="P13" s="66"/>
      <c r="Q13" s="66"/>
      <c r="R13" s="60">
        <v>13</v>
      </c>
      <c r="S13" s="60">
        <v>1</v>
      </c>
      <c r="T13" s="61">
        <v>0</v>
      </c>
      <c r="U13" s="62">
        <v>13</v>
      </c>
      <c r="V13" s="62">
        <v>16</v>
      </c>
      <c r="W13" s="63">
        <v>52.7</v>
      </c>
      <c r="X13" s="64">
        <f t="shared" si="0"/>
        <v>0</v>
      </c>
      <c r="Y13" s="64">
        <f t="shared" si="1"/>
        <v>15</v>
      </c>
      <c r="Z13" s="65">
        <f t="shared" si="2"/>
        <v>52.69999999999709</v>
      </c>
      <c r="AA13" s="65">
        <f t="shared" si="3"/>
        <v>46860</v>
      </c>
      <c r="AB13" s="65">
        <f t="shared" si="4"/>
        <v>47812.7</v>
      </c>
      <c r="AC13" s="72">
        <f t="shared" si="5"/>
        <v>952.6999999999971</v>
      </c>
      <c r="AD13" s="63">
        <v>0</v>
      </c>
      <c r="AE13" s="67">
        <f t="shared" si="6"/>
        <v>0</v>
      </c>
      <c r="AF13" s="68">
        <f t="shared" si="7"/>
        <v>15</v>
      </c>
      <c r="AG13" s="66">
        <f t="shared" si="8"/>
        <v>52.69999999999709</v>
      </c>
      <c r="AH13" s="65">
        <f t="shared" si="9"/>
        <v>952.6999999999971</v>
      </c>
    </row>
    <row r="14" spans="1:34" ht="10.5" customHeight="1">
      <c r="A14" s="59">
        <f>drivers_list!B14</f>
        <v>50</v>
      </c>
      <c r="B14" s="59" t="str">
        <f>drivers_list!C14</f>
        <v>Колодинський Сергій </v>
      </c>
      <c r="C14" s="59" t="str">
        <f>drivers_list!E14</f>
        <v>Доможирський Павло</v>
      </c>
      <c r="D14" s="60"/>
      <c r="E14" s="60"/>
      <c r="F14" s="61"/>
      <c r="G14" s="62"/>
      <c r="H14" s="62"/>
      <c r="I14" s="63"/>
      <c r="J14" s="64"/>
      <c r="K14" s="64"/>
      <c r="L14" s="65"/>
      <c r="M14" s="65"/>
      <c r="N14" s="65"/>
      <c r="O14" s="65"/>
      <c r="P14" s="66"/>
      <c r="Q14" s="66"/>
      <c r="R14" s="60">
        <v>13</v>
      </c>
      <c r="S14" s="60">
        <v>2</v>
      </c>
      <c r="T14" s="61">
        <v>0</v>
      </c>
      <c r="U14" s="62">
        <v>13</v>
      </c>
      <c r="V14" s="62">
        <v>16</v>
      </c>
      <c r="W14" s="63">
        <v>13.5</v>
      </c>
      <c r="X14" s="64">
        <f t="shared" si="0"/>
        <v>0</v>
      </c>
      <c r="Y14" s="64">
        <f t="shared" si="1"/>
        <v>14</v>
      </c>
      <c r="Z14" s="65">
        <f t="shared" si="2"/>
        <v>13.5</v>
      </c>
      <c r="AA14" s="65">
        <f t="shared" si="3"/>
        <v>46920</v>
      </c>
      <c r="AB14" s="65">
        <f t="shared" si="4"/>
        <v>47773.5</v>
      </c>
      <c r="AC14" s="72">
        <f t="shared" si="5"/>
        <v>853.5</v>
      </c>
      <c r="AD14" s="63">
        <v>0</v>
      </c>
      <c r="AE14" s="67">
        <f t="shared" si="6"/>
        <v>0</v>
      </c>
      <c r="AF14" s="68">
        <f t="shared" si="7"/>
        <v>14</v>
      </c>
      <c r="AG14" s="66">
        <f t="shared" si="8"/>
        <v>13.5</v>
      </c>
      <c r="AH14" s="65">
        <f t="shared" si="9"/>
        <v>853.5</v>
      </c>
    </row>
    <row r="15" spans="1:34" ht="10.5" customHeight="1">
      <c r="A15" s="59">
        <f>drivers_list!B15</f>
        <v>47</v>
      </c>
      <c r="B15" s="59" t="str">
        <f>drivers_list!C15</f>
        <v>Ивко Анатолий</v>
      </c>
      <c r="C15" s="59" t="str">
        <f>drivers_list!E15</f>
        <v>Игорь Мышко</v>
      </c>
      <c r="D15" s="60"/>
      <c r="E15" s="60"/>
      <c r="F15" s="61"/>
      <c r="G15" s="62"/>
      <c r="H15" s="62"/>
      <c r="I15" s="63"/>
      <c r="J15" s="64"/>
      <c r="K15" s="64"/>
      <c r="L15" s="65"/>
      <c r="M15" s="65"/>
      <c r="N15" s="65"/>
      <c r="O15" s="65"/>
      <c r="P15" s="66"/>
      <c r="Q15" s="66"/>
      <c r="R15" s="60">
        <v>13</v>
      </c>
      <c r="S15" s="60">
        <v>3</v>
      </c>
      <c r="T15" s="61">
        <v>0</v>
      </c>
      <c r="U15" s="62">
        <v>13</v>
      </c>
      <c r="V15" s="62">
        <v>17</v>
      </c>
      <c r="W15" s="63">
        <v>48.1</v>
      </c>
      <c r="X15" s="64">
        <f t="shared" si="0"/>
        <v>0</v>
      </c>
      <c r="Y15" s="64">
        <f t="shared" si="1"/>
        <v>14</v>
      </c>
      <c r="Z15" s="65">
        <f t="shared" si="2"/>
        <v>48.099999999998545</v>
      </c>
      <c r="AA15" s="65">
        <f t="shared" si="3"/>
        <v>46980</v>
      </c>
      <c r="AB15" s="65">
        <f t="shared" si="4"/>
        <v>47868.1</v>
      </c>
      <c r="AC15" s="72">
        <f t="shared" si="5"/>
        <v>888.0999999999985</v>
      </c>
      <c r="AD15" s="63">
        <v>0</v>
      </c>
      <c r="AE15" s="67">
        <f t="shared" si="6"/>
        <v>0</v>
      </c>
      <c r="AF15" s="68">
        <f t="shared" si="7"/>
        <v>14</v>
      </c>
      <c r="AG15" s="66">
        <f t="shared" si="8"/>
        <v>48.099999999998545</v>
      </c>
      <c r="AH15" s="65">
        <f t="shared" si="9"/>
        <v>888.0999999999985</v>
      </c>
    </row>
    <row r="16" spans="1:34" ht="10.5" customHeight="1">
      <c r="A16" s="59">
        <f>drivers_list!B16</f>
        <v>51</v>
      </c>
      <c r="B16" s="59" t="str">
        <f>drivers_list!C16</f>
        <v>Кулинич Ігор</v>
      </c>
      <c r="C16" s="59" t="str">
        <f>drivers_list!E16</f>
        <v>Гресько Юрій</v>
      </c>
      <c r="D16" s="60"/>
      <c r="E16" s="60"/>
      <c r="F16" s="61"/>
      <c r="G16" s="62"/>
      <c r="H16" s="62"/>
      <c r="I16" s="63"/>
      <c r="J16" s="64"/>
      <c r="K16" s="64"/>
      <c r="L16" s="65"/>
      <c r="M16" s="65"/>
      <c r="N16" s="65"/>
      <c r="O16" s="65"/>
      <c r="P16" s="66"/>
      <c r="Q16" s="66"/>
      <c r="R16" s="60">
        <v>14</v>
      </c>
      <c r="S16" s="60"/>
      <c r="T16" s="61">
        <v>0</v>
      </c>
      <c r="U16" s="62">
        <v>13</v>
      </c>
      <c r="V16" s="62"/>
      <c r="W16" s="63"/>
      <c r="X16" s="64">
        <f t="shared" si="0"/>
        <v>-1</v>
      </c>
      <c r="Y16" s="64">
        <f t="shared" si="1"/>
        <v>0</v>
      </c>
      <c r="Z16" s="65">
        <f t="shared" si="2"/>
        <v>0</v>
      </c>
      <c r="AA16" s="65">
        <f t="shared" si="3"/>
        <v>50400</v>
      </c>
      <c r="AB16" s="65">
        <f t="shared" si="4"/>
        <v>46800</v>
      </c>
      <c r="AC16" s="72">
        <f t="shared" si="5"/>
        <v>-3600</v>
      </c>
      <c r="AD16" s="63">
        <v>0</v>
      </c>
      <c r="AE16" s="67">
        <f t="shared" si="6"/>
        <v>-1</v>
      </c>
      <c r="AF16" s="68">
        <f t="shared" si="7"/>
        <v>0</v>
      </c>
      <c r="AG16" s="66">
        <f t="shared" si="8"/>
        <v>0</v>
      </c>
      <c r="AH16" s="65">
        <f t="shared" si="9"/>
        <v>-3600</v>
      </c>
    </row>
    <row r="17" spans="1:34" ht="10.5" customHeight="1">
      <c r="A17" s="59">
        <f>drivers_list!B17</f>
        <v>55</v>
      </c>
      <c r="B17" s="59" t="str">
        <f>drivers_list!C17</f>
        <v>Шурыгин Владимир </v>
      </c>
      <c r="C17" s="59" t="str">
        <f>drivers_list!E17</f>
        <v>Шурыгина Анна </v>
      </c>
      <c r="D17" s="60"/>
      <c r="E17" s="60"/>
      <c r="F17" s="61"/>
      <c r="G17" s="62"/>
      <c r="H17" s="62"/>
      <c r="I17" s="63"/>
      <c r="J17" s="64"/>
      <c r="K17" s="64"/>
      <c r="L17" s="65"/>
      <c r="M17" s="65"/>
      <c r="N17" s="65"/>
      <c r="O17" s="65"/>
      <c r="P17" s="66"/>
      <c r="Q17" s="66"/>
      <c r="R17" s="60">
        <v>13</v>
      </c>
      <c r="S17" s="60">
        <v>4</v>
      </c>
      <c r="T17" s="61">
        <v>0</v>
      </c>
      <c r="U17" s="62">
        <v>13</v>
      </c>
      <c r="V17" s="62">
        <v>17</v>
      </c>
      <c r="W17" s="63">
        <v>55.2</v>
      </c>
      <c r="X17" s="64">
        <f t="shared" si="0"/>
        <v>0</v>
      </c>
      <c r="Y17" s="64">
        <f t="shared" si="1"/>
        <v>13</v>
      </c>
      <c r="Z17" s="65">
        <f t="shared" si="2"/>
        <v>55.19999999999709</v>
      </c>
      <c r="AA17" s="65">
        <f t="shared" si="3"/>
        <v>47040</v>
      </c>
      <c r="AB17" s="65">
        <f t="shared" si="4"/>
        <v>47875.2</v>
      </c>
      <c r="AC17" s="72">
        <f t="shared" si="5"/>
        <v>835.1999999999971</v>
      </c>
      <c r="AD17" s="63">
        <v>0</v>
      </c>
      <c r="AE17" s="67">
        <f t="shared" si="6"/>
        <v>0</v>
      </c>
      <c r="AF17" s="68">
        <f t="shared" si="7"/>
        <v>13</v>
      </c>
      <c r="AG17" s="66">
        <f t="shared" si="8"/>
        <v>55.19999999999709</v>
      </c>
      <c r="AH17" s="65">
        <f t="shared" si="9"/>
        <v>835.1999999999971</v>
      </c>
    </row>
    <row r="18" spans="1:34" ht="10.5" customHeight="1">
      <c r="A18" s="59">
        <f>drivers_list!B18</f>
        <v>49</v>
      </c>
      <c r="B18" s="59" t="str">
        <f>drivers_list!C18</f>
        <v>Оксюта Роман </v>
      </c>
      <c r="C18" s="59" t="str">
        <f>drivers_list!E18</f>
        <v>Волчок Євгеній </v>
      </c>
      <c r="D18" s="60"/>
      <c r="E18" s="60"/>
      <c r="F18" s="61"/>
      <c r="G18" s="62"/>
      <c r="H18" s="62"/>
      <c r="I18" s="63"/>
      <c r="J18" s="64"/>
      <c r="K18" s="64"/>
      <c r="L18" s="65"/>
      <c r="M18" s="65"/>
      <c r="N18" s="65"/>
      <c r="O18" s="65"/>
      <c r="P18" s="66"/>
      <c r="Q18" s="66"/>
      <c r="R18" s="60">
        <v>13</v>
      </c>
      <c r="S18" s="60">
        <v>7</v>
      </c>
      <c r="T18" s="61">
        <v>0</v>
      </c>
      <c r="U18" s="62">
        <v>13</v>
      </c>
      <c r="V18" s="62">
        <v>27</v>
      </c>
      <c r="W18" s="63">
        <v>14.6</v>
      </c>
      <c r="X18" s="64">
        <f t="shared" si="0"/>
        <v>0</v>
      </c>
      <c r="Y18" s="64">
        <f t="shared" si="1"/>
        <v>20</v>
      </c>
      <c r="Z18" s="65">
        <f t="shared" si="2"/>
        <v>14.599999999998545</v>
      </c>
      <c r="AA18" s="65">
        <f t="shared" si="3"/>
        <v>47220</v>
      </c>
      <c r="AB18" s="65">
        <f t="shared" si="4"/>
        <v>48434.6</v>
      </c>
      <c r="AC18" s="72">
        <f t="shared" si="5"/>
        <v>1214.5999999999985</v>
      </c>
      <c r="AD18" s="63">
        <v>0</v>
      </c>
      <c r="AE18" s="67">
        <f t="shared" si="6"/>
        <v>0</v>
      </c>
      <c r="AF18" s="68">
        <f t="shared" si="7"/>
        <v>20</v>
      </c>
      <c r="AG18" s="66">
        <f t="shared" si="8"/>
        <v>14.599999999998545</v>
      </c>
      <c r="AH18" s="65">
        <f t="shared" si="9"/>
        <v>1214.5999999999985</v>
      </c>
    </row>
    <row r="19" spans="1:34" ht="10.5" customHeight="1">
      <c r="A19" s="59">
        <f>drivers_list!B19</f>
        <v>41</v>
      </c>
      <c r="B19" s="59" t="str">
        <f>drivers_list!C19</f>
        <v>Голуб Олександр</v>
      </c>
      <c r="C19" s="59" t="str">
        <f>drivers_list!E19</f>
        <v>Вишневецкий Вадим</v>
      </c>
      <c r="D19" s="60"/>
      <c r="E19" s="60"/>
      <c r="F19" s="61"/>
      <c r="G19" s="62"/>
      <c r="H19" s="62"/>
      <c r="I19" s="63"/>
      <c r="J19" s="64"/>
      <c r="K19" s="64"/>
      <c r="L19" s="65"/>
      <c r="M19" s="65"/>
      <c r="N19" s="65"/>
      <c r="O19" s="65"/>
      <c r="P19" s="66"/>
      <c r="Q19" s="66"/>
      <c r="R19" s="60">
        <v>13</v>
      </c>
      <c r="S19" s="60">
        <v>8</v>
      </c>
      <c r="T19" s="61">
        <v>0</v>
      </c>
      <c r="U19" s="62">
        <v>13</v>
      </c>
      <c r="V19" s="62">
        <v>22</v>
      </c>
      <c r="W19" s="63">
        <v>40</v>
      </c>
      <c r="X19" s="64">
        <f t="shared" si="0"/>
        <v>0</v>
      </c>
      <c r="Y19" s="64">
        <f t="shared" si="1"/>
        <v>14</v>
      </c>
      <c r="Z19" s="65">
        <f t="shared" si="2"/>
        <v>40</v>
      </c>
      <c r="AA19" s="65">
        <f t="shared" si="3"/>
        <v>47280</v>
      </c>
      <c r="AB19" s="65">
        <f t="shared" si="4"/>
        <v>48160</v>
      </c>
      <c r="AC19" s="72">
        <f t="shared" si="5"/>
        <v>880</v>
      </c>
      <c r="AD19" s="63">
        <v>0</v>
      </c>
      <c r="AE19" s="67">
        <f t="shared" si="6"/>
        <v>0</v>
      </c>
      <c r="AF19" s="68">
        <f t="shared" si="7"/>
        <v>14</v>
      </c>
      <c r="AG19" s="66">
        <f t="shared" si="8"/>
        <v>40</v>
      </c>
      <c r="AH19" s="65">
        <f t="shared" si="9"/>
        <v>880</v>
      </c>
    </row>
    <row r="20" spans="1:34" ht="10.5" customHeight="1">
      <c r="A20" s="59">
        <f>drivers_list!B20</f>
        <v>56</v>
      </c>
      <c r="B20" s="59" t="str">
        <f>drivers_list!C20</f>
        <v>Вовкотруб Олександр </v>
      </c>
      <c r="C20" s="59" t="str">
        <f>drivers_list!E20</f>
        <v>Педос Віталій </v>
      </c>
      <c r="D20" s="60"/>
      <c r="E20" s="60"/>
      <c r="F20" s="61"/>
      <c r="G20" s="62"/>
      <c r="H20" s="62"/>
      <c r="I20" s="63"/>
      <c r="J20" s="64"/>
      <c r="K20" s="64"/>
      <c r="L20" s="65"/>
      <c r="M20" s="65"/>
      <c r="N20" s="65"/>
      <c r="O20" s="65"/>
      <c r="P20" s="66"/>
      <c r="Q20" s="66"/>
      <c r="R20" s="60">
        <v>13</v>
      </c>
      <c r="S20" s="60">
        <v>5</v>
      </c>
      <c r="T20" s="61">
        <v>0</v>
      </c>
      <c r="U20" s="62">
        <v>13</v>
      </c>
      <c r="V20" s="62">
        <v>17</v>
      </c>
      <c r="W20" s="63">
        <v>4.5</v>
      </c>
      <c r="X20" s="64">
        <f t="shared" si="0"/>
        <v>0</v>
      </c>
      <c r="Y20" s="64">
        <f t="shared" si="1"/>
        <v>12</v>
      </c>
      <c r="Z20" s="65">
        <f t="shared" si="2"/>
        <v>4.5</v>
      </c>
      <c r="AA20" s="65">
        <f t="shared" si="3"/>
        <v>47100</v>
      </c>
      <c r="AB20" s="65">
        <f t="shared" si="4"/>
        <v>47824.5</v>
      </c>
      <c r="AC20" s="72">
        <f t="shared" si="5"/>
        <v>724.5</v>
      </c>
      <c r="AD20" s="63">
        <v>0</v>
      </c>
      <c r="AE20" s="67">
        <f t="shared" si="6"/>
        <v>0</v>
      </c>
      <c r="AF20" s="68">
        <f t="shared" si="7"/>
        <v>12</v>
      </c>
      <c r="AG20" s="66">
        <f t="shared" si="8"/>
        <v>4.5</v>
      </c>
      <c r="AH20" s="65">
        <f t="shared" si="9"/>
        <v>724.5</v>
      </c>
    </row>
    <row r="21" spans="1:34" ht="10.5" customHeight="1">
      <c r="A21" s="59">
        <f>drivers_list!B21</f>
        <v>34</v>
      </c>
      <c r="B21" s="59" t="str">
        <f>drivers_list!C21</f>
        <v>Яроменко Андрій </v>
      </c>
      <c r="C21" s="59" t="str">
        <f>drivers_list!E21</f>
        <v>Маслечко Богдан </v>
      </c>
      <c r="D21" s="60"/>
      <c r="E21" s="60"/>
      <c r="F21" s="61"/>
      <c r="G21" s="62"/>
      <c r="H21" s="62"/>
      <c r="I21" s="63"/>
      <c r="J21" s="64"/>
      <c r="K21" s="64"/>
      <c r="L21" s="65"/>
      <c r="M21" s="65"/>
      <c r="N21" s="65"/>
      <c r="O21" s="65"/>
      <c r="P21" s="66"/>
      <c r="Q21" s="66"/>
      <c r="R21" s="60">
        <v>13</v>
      </c>
      <c r="S21" s="60">
        <v>6</v>
      </c>
      <c r="T21" s="61">
        <v>0</v>
      </c>
      <c r="U21" s="62">
        <v>13</v>
      </c>
      <c r="V21" s="62">
        <v>19</v>
      </c>
      <c r="W21" s="63">
        <v>8.5</v>
      </c>
      <c r="X21" s="64">
        <f t="shared" si="0"/>
        <v>0</v>
      </c>
      <c r="Y21" s="64">
        <f t="shared" si="1"/>
        <v>13</v>
      </c>
      <c r="Z21" s="65">
        <f t="shared" si="2"/>
        <v>8.5</v>
      </c>
      <c r="AA21" s="65">
        <f t="shared" si="3"/>
        <v>47160</v>
      </c>
      <c r="AB21" s="65">
        <f t="shared" si="4"/>
        <v>47948.5</v>
      </c>
      <c r="AC21" s="72">
        <f t="shared" si="5"/>
        <v>788.5</v>
      </c>
      <c r="AD21" s="63">
        <v>0</v>
      </c>
      <c r="AE21" s="67">
        <f t="shared" si="6"/>
        <v>0</v>
      </c>
      <c r="AF21" s="68">
        <f t="shared" si="7"/>
        <v>13</v>
      </c>
      <c r="AG21" s="66">
        <f t="shared" si="8"/>
        <v>8.5</v>
      </c>
      <c r="AH21" s="65">
        <f t="shared" si="9"/>
        <v>788.5</v>
      </c>
    </row>
    <row r="22" spans="1:34" ht="10.5" customHeight="1">
      <c r="A22" s="59">
        <f>drivers_list!B22</f>
        <v>37</v>
      </c>
      <c r="B22" s="59" t="str">
        <f>drivers_list!C22</f>
        <v>Труш Михайло</v>
      </c>
      <c r="C22" s="59" t="str">
        <f>drivers_list!E22</f>
        <v>Гресько Юрій</v>
      </c>
      <c r="D22" s="60"/>
      <c r="E22" s="60"/>
      <c r="F22" s="61"/>
      <c r="G22" s="62"/>
      <c r="H22" s="62"/>
      <c r="I22" s="63"/>
      <c r="J22" s="64"/>
      <c r="K22" s="64"/>
      <c r="L22" s="65"/>
      <c r="M22" s="65"/>
      <c r="N22" s="65"/>
      <c r="O22" s="65"/>
      <c r="P22" s="66"/>
      <c r="Q22" s="66"/>
      <c r="R22" s="60">
        <v>13</v>
      </c>
      <c r="S22" s="60">
        <v>9</v>
      </c>
      <c r="T22" s="61">
        <v>0</v>
      </c>
      <c r="U22" s="62">
        <v>13</v>
      </c>
      <c r="V22" s="62">
        <v>21</v>
      </c>
      <c r="W22" s="63">
        <v>30.1</v>
      </c>
      <c r="X22" s="64">
        <f t="shared" si="0"/>
        <v>0</v>
      </c>
      <c r="Y22" s="64">
        <f t="shared" si="1"/>
        <v>12</v>
      </c>
      <c r="Z22" s="65">
        <f t="shared" si="2"/>
        <v>30.099999999998545</v>
      </c>
      <c r="AA22" s="65">
        <f t="shared" si="3"/>
        <v>47340</v>
      </c>
      <c r="AB22" s="65">
        <f t="shared" si="4"/>
        <v>48090.1</v>
      </c>
      <c r="AC22" s="72">
        <f t="shared" si="5"/>
        <v>750.0999999999985</v>
      </c>
      <c r="AD22" s="63">
        <v>0</v>
      </c>
      <c r="AE22" s="67">
        <f t="shared" si="6"/>
        <v>0</v>
      </c>
      <c r="AF22" s="68">
        <f t="shared" si="7"/>
        <v>12</v>
      </c>
      <c r="AG22" s="66">
        <f t="shared" si="8"/>
        <v>30.099999999998545</v>
      </c>
      <c r="AH22" s="65">
        <f t="shared" si="9"/>
        <v>750.0999999999985</v>
      </c>
    </row>
    <row r="23" spans="1:34" ht="10.5" customHeight="1">
      <c r="A23" s="59">
        <f>drivers_list!B23</f>
        <v>35</v>
      </c>
      <c r="B23" s="59" t="str">
        <f>drivers_list!C23</f>
        <v>Притика Артем</v>
      </c>
      <c r="C23" s="59" t="str">
        <f>drivers_list!E23</f>
        <v>Шевченко Ірина</v>
      </c>
      <c r="D23" s="60"/>
      <c r="E23" s="60"/>
      <c r="F23" s="61"/>
      <c r="G23" s="62"/>
      <c r="H23" s="62"/>
      <c r="I23" s="63"/>
      <c r="J23" s="64"/>
      <c r="K23" s="64"/>
      <c r="L23" s="65"/>
      <c r="M23" s="65"/>
      <c r="N23" s="65"/>
      <c r="O23" s="65"/>
      <c r="P23" s="66"/>
      <c r="Q23" s="66"/>
      <c r="R23" s="60">
        <v>13</v>
      </c>
      <c r="S23" s="60">
        <v>13</v>
      </c>
      <c r="T23" s="61">
        <v>0</v>
      </c>
      <c r="U23" s="62">
        <v>13</v>
      </c>
      <c r="V23" s="62">
        <v>28</v>
      </c>
      <c r="W23" s="63">
        <v>18.6</v>
      </c>
      <c r="X23" s="64">
        <f t="shared" si="0"/>
        <v>0</v>
      </c>
      <c r="Y23" s="64">
        <f t="shared" si="1"/>
        <v>15</v>
      </c>
      <c r="Z23" s="65">
        <f t="shared" si="2"/>
        <v>18.599999999998545</v>
      </c>
      <c r="AA23" s="65">
        <f t="shared" si="3"/>
        <v>47580</v>
      </c>
      <c r="AB23" s="65">
        <f t="shared" si="4"/>
        <v>48498.6</v>
      </c>
      <c r="AC23" s="72">
        <f t="shared" si="5"/>
        <v>918.5999999999985</v>
      </c>
      <c r="AD23" s="63">
        <v>0</v>
      </c>
      <c r="AE23" s="67">
        <f t="shared" si="6"/>
        <v>0</v>
      </c>
      <c r="AF23" s="68">
        <f t="shared" si="7"/>
        <v>15</v>
      </c>
      <c r="AG23" s="66">
        <f t="shared" si="8"/>
        <v>18.599999999998545</v>
      </c>
      <c r="AH23" s="65">
        <f t="shared" si="9"/>
        <v>918.5999999999985</v>
      </c>
    </row>
    <row r="24" spans="1:34" ht="10.5" customHeight="1">
      <c r="A24" s="59">
        <f>drivers_list!B24</f>
        <v>52</v>
      </c>
      <c r="B24" s="59" t="str">
        <f>drivers_list!C24</f>
        <v>Козаківський Євген</v>
      </c>
      <c r="C24" s="59" t="str">
        <f>drivers_list!E24</f>
        <v>Макаров Артем</v>
      </c>
      <c r="D24" s="60"/>
      <c r="E24" s="60"/>
      <c r="F24" s="61"/>
      <c r="G24" s="62"/>
      <c r="H24" s="62"/>
      <c r="I24" s="63"/>
      <c r="J24" s="64"/>
      <c r="K24" s="64"/>
      <c r="L24" s="65"/>
      <c r="M24" s="65"/>
      <c r="N24" s="65"/>
      <c r="O24" s="65"/>
      <c r="P24" s="66"/>
      <c r="Q24" s="66"/>
      <c r="R24" s="60">
        <v>13</v>
      </c>
      <c r="S24" s="60">
        <v>10</v>
      </c>
      <c r="T24" s="61">
        <v>0</v>
      </c>
      <c r="U24" s="62">
        <v>13</v>
      </c>
      <c r="V24" s="62">
        <v>26</v>
      </c>
      <c r="W24" s="63">
        <v>16</v>
      </c>
      <c r="X24" s="64">
        <f t="shared" si="0"/>
        <v>0</v>
      </c>
      <c r="Y24" s="64">
        <f t="shared" si="1"/>
        <v>16</v>
      </c>
      <c r="Z24" s="65">
        <f t="shared" si="2"/>
        <v>16</v>
      </c>
      <c r="AA24" s="65">
        <f t="shared" si="3"/>
        <v>47400</v>
      </c>
      <c r="AB24" s="65">
        <f t="shared" si="4"/>
        <v>48376</v>
      </c>
      <c r="AC24" s="72">
        <f t="shared" si="5"/>
        <v>976</v>
      </c>
      <c r="AD24" s="63">
        <v>0</v>
      </c>
      <c r="AE24" s="67">
        <f t="shared" si="6"/>
        <v>0</v>
      </c>
      <c r="AF24" s="68">
        <f t="shared" si="7"/>
        <v>16</v>
      </c>
      <c r="AG24" s="66">
        <f t="shared" si="8"/>
        <v>16</v>
      </c>
      <c r="AH24" s="65">
        <f t="shared" si="9"/>
        <v>976</v>
      </c>
    </row>
    <row r="25" spans="1:34" ht="10.5" customHeight="1">
      <c r="A25" s="59">
        <f>drivers_list!B25</f>
        <v>53</v>
      </c>
      <c r="B25" s="59" t="str">
        <f>drivers_list!C25</f>
        <v>Приймак Михайло</v>
      </c>
      <c r="C25" s="59" t="str">
        <f>drivers_list!E25</f>
        <v>Козлов Геннадій</v>
      </c>
      <c r="D25" s="60"/>
      <c r="E25" s="60"/>
      <c r="F25" s="61"/>
      <c r="G25" s="62"/>
      <c r="H25" s="62"/>
      <c r="I25" s="63"/>
      <c r="J25" s="64"/>
      <c r="K25" s="64"/>
      <c r="L25" s="65"/>
      <c r="M25" s="65"/>
      <c r="N25" s="65"/>
      <c r="O25" s="65"/>
      <c r="P25" s="66"/>
      <c r="Q25" s="66"/>
      <c r="R25" s="60">
        <v>13</v>
      </c>
      <c r="S25" s="60">
        <v>12</v>
      </c>
      <c r="T25" s="61">
        <v>0</v>
      </c>
      <c r="U25" s="62">
        <v>13</v>
      </c>
      <c r="V25" s="62">
        <v>24</v>
      </c>
      <c r="W25" s="63">
        <v>45.6</v>
      </c>
      <c r="X25" s="64">
        <f t="shared" si="0"/>
        <v>0</v>
      </c>
      <c r="Y25" s="64">
        <f t="shared" si="1"/>
        <v>12</v>
      </c>
      <c r="Z25" s="65">
        <f t="shared" si="2"/>
        <v>45.599999999998545</v>
      </c>
      <c r="AA25" s="65">
        <f t="shared" si="3"/>
        <v>47520</v>
      </c>
      <c r="AB25" s="65">
        <f t="shared" si="4"/>
        <v>48285.6</v>
      </c>
      <c r="AC25" s="72">
        <f t="shared" si="5"/>
        <v>765.5999999999985</v>
      </c>
      <c r="AD25" s="63">
        <v>0</v>
      </c>
      <c r="AE25" s="67">
        <f t="shared" si="6"/>
        <v>0</v>
      </c>
      <c r="AF25" s="68">
        <f t="shared" si="7"/>
        <v>12</v>
      </c>
      <c r="AG25" s="66">
        <f t="shared" si="8"/>
        <v>45.599999999998545</v>
      </c>
      <c r="AH25" s="65">
        <f t="shared" si="9"/>
        <v>765.5999999999985</v>
      </c>
    </row>
    <row r="26" spans="1:34" ht="10.5" customHeight="1">
      <c r="A26" s="59" t="str">
        <f>drivers_list!B26</f>
        <v>"0000"</v>
      </c>
      <c r="B26" s="59" t="str">
        <f>drivers_list!C26</f>
        <v>N11</v>
      </c>
      <c r="C26" s="59" t="str">
        <f>drivers_list!E26</f>
        <v>N12</v>
      </c>
      <c r="D26" s="60"/>
      <c r="E26" s="60"/>
      <c r="F26" s="61"/>
      <c r="G26" s="62"/>
      <c r="H26" s="62"/>
      <c r="I26" s="63"/>
      <c r="J26" s="64"/>
      <c r="K26" s="64"/>
      <c r="L26" s="65"/>
      <c r="M26" s="65"/>
      <c r="N26" s="65"/>
      <c r="O26" s="65"/>
      <c r="P26" s="66"/>
      <c r="Q26" s="66"/>
      <c r="R26" s="60">
        <v>14</v>
      </c>
      <c r="S26" s="60"/>
      <c r="T26" s="61">
        <v>0</v>
      </c>
      <c r="U26" s="62">
        <v>13</v>
      </c>
      <c r="V26" s="62"/>
      <c r="W26" s="63"/>
      <c r="X26" s="64">
        <f t="shared" si="0"/>
        <v>-1</v>
      </c>
      <c r="Y26" s="64">
        <f t="shared" si="1"/>
        <v>0</v>
      </c>
      <c r="Z26" s="65">
        <f t="shared" si="2"/>
        <v>0</v>
      </c>
      <c r="AA26" s="65">
        <f t="shared" si="3"/>
        <v>50400</v>
      </c>
      <c r="AB26" s="65">
        <f t="shared" si="4"/>
        <v>46800</v>
      </c>
      <c r="AC26" s="72">
        <f t="shared" si="5"/>
        <v>-3600</v>
      </c>
      <c r="AD26" s="63">
        <v>0</v>
      </c>
      <c r="AE26" s="67">
        <f t="shared" si="6"/>
        <v>-1</v>
      </c>
      <c r="AF26" s="68">
        <f t="shared" si="7"/>
        <v>0</v>
      </c>
      <c r="AG26" s="66">
        <f t="shared" si="8"/>
        <v>0</v>
      </c>
      <c r="AH26" s="65">
        <f t="shared" si="9"/>
        <v>-3600</v>
      </c>
    </row>
    <row r="27" spans="1:34" ht="10.5" customHeight="1">
      <c r="A27" s="59" t="str">
        <f>drivers_list!B27</f>
        <v>"000"</v>
      </c>
      <c r="B27" s="59" t="str">
        <f>drivers_list!C27</f>
        <v>N21</v>
      </c>
      <c r="C27" s="59" t="str">
        <f>drivers_list!E27</f>
        <v>N22</v>
      </c>
      <c r="D27" s="60"/>
      <c r="E27" s="60"/>
      <c r="F27" s="61"/>
      <c r="G27" s="62"/>
      <c r="H27" s="62"/>
      <c r="I27" s="63"/>
      <c r="J27" s="64"/>
      <c r="K27" s="64"/>
      <c r="L27" s="65"/>
      <c r="M27" s="65"/>
      <c r="N27" s="65"/>
      <c r="O27" s="65"/>
      <c r="P27" s="66"/>
      <c r="Q27" s="66"/>
      <c r="R27" s="60">
        <v>12</v>
      </c>
      <c r="S27" s="60">
        <v>46</v>
      </c>
      <c r="T27" s="61">
        <v>0</v>
      </c>
      <c r="U27" s="62">
        <v>13</v>
      </c>
      <c r="V27" s="62">
        <v>14</v>
      </c>
      <c r="W27" s="63">
        <v>13.1</v>
      </c>
      <c r="X27" s="64">
        <f t="shared" si="0"/>
        <v>0</v>
      </c>
      <c r="Y27" s="64">
        <f t="shared" si="1"/>
        <v>28</v>
      </c>
      <c r="Z27" s="65">
        <f t="shared" si="2"/>
        <v>13.099999999998545</v>
      </c>
      <c r="AA27" s="65">
        <f t="shared" si="3"/>
        <v>45960</v>
      </c>
      <c r="AB27" s="65">
        <f t="shared" si="4"/>
        <v>47653.1</v>
      </c>
      <c r="AC27" s="72">
        <f t="shared" si="5"/>
        <v>1693.0999999999985</v>
      </c>
      <c r="AD27" s="63">
        <v>0</v>
      </c>
      <c r="AE27" s="67">
        <f t="shared" si="6"/>
        <v>0</v>
      </c>
      <c r="AF27" s="68">
        <f t="shared" si="7"/>
        <v>28</v>
      </c>
      <c r="AG27" s="66">
        <f t="shared" si="8"/>
        <v>13.099999999998545</v>
      </c>
      <c r="AH27" s="65">
        <f t="shared" si="9"/>
        <v>1693.0999999999985</v>
      </c>
    </row>
    <row r="28" spans="1:34" ht="10.5" customHeight="1">
      <c r="A28" s="59" t="str">
        <f>drivers_list!B28</f>
        <v>"00"</v>
      </c>
      <c r="B28" s="59" t="str">
        <f>drivers_list!C28</f>
        <v>N31</v>
      </c>
      <c r="C28" s="59" t="str">
        <f>drivers_list!E28</f>
        <v>N32</v>
      </c>
      <c r="D28" s="60"/>
      <c r="E28" s="60"/>
      <c r="F28" s="61"/>
      <c r="G28" s="62"/>
      <c r="H28" s="62"/>
      <c r="I28" s="63"/>
      <c r="J28" s="64"/>
      <c r="K28" s="64"/>
      <c r="L28" s="65"/>
      <c r="M28" s="65"/>
      <c r="N28" s="65"/>
      <c r="O28" s="65"/>
      <c r="P28" s="66"/>
      <c r="Q28" s="66"/>
      <c r="R28" s="60">
        <v>12</v>
      </c>
      <c r="S28" s="60">
        <v>45</v>
      </c>
      <c r="T28" s="61">
        <v>0</v>
      </c>
      <c r="U28" s="62">
        <v>12</v>
      </c>
      <c r="V28" s="62">
        <v>57</v>
      </c>
      <c r="W28" s="63">
        <v>50.4</v>
      </c>
      <c r="X28" s="64">
        <f t="shared" si="0"/>
        <v>0</v>
      </c>
      <c r="Y28" s="64">
        <f t="shared" si="1"/>
        <v>12</v>
      </c>
      <c r="Z28" s="65">
        <f t="shared" si="2"/>
        <v>50.400000000001455</v>
      </c>
      <c r="AA28" s="65">
        <f t="shared" si="3"/>
        <v>45900</v>
      </c>
      <c r="AB28" s="65">
        <f t="shared" si="4"/>
        <v>46670.4</v>
      </c>
      <c r="AC28" s="72">
        <f t="shared" si="5"/>
        <v>770.4000000000015</v>
      </c>
      <c r="AD28" s="63">
        <v>0</v>
      </c>
      <c r="AE28" s="67">
        <f t="shared" si="6"/>
        <v>0</v>
      </c>
      <c r="AF28" s="68">
        <f t="shared" si="7"/>
        <v>12</v>
      </c>
      <c r="AG28" s="66">
        <f t="shared" si="8"/>
        <v>50.400000000001455</v>
      </c>
      <c r="AH28" s="65">
        <f t="shared" si="9"/>
        <v>770.4000000000015</v>
      </c>
    </row>
    <row r="29" spans="1:34" ht="10.5" customHeight="1">
      <c r="A29" s="59" t="str">
        <f>drivers_list!B29</f>
        <v>"0"</v>
      </c>
      <c r="B29" s="59" t="str">
        <f>drivers_list!C29</f>
        <v>N41</v>
      </c>
      <c r="C29" s="59" t="str">
        <f>drivers_list!E29</f>
        <v>N42</v>
      </c>
      <c r="D29" s="60"/>
      <c r="E29" s="60"/>
      <c r="F29" s="61"/>
      <c r="G29" s="62"/>
      <c r="H29" s="62"/>
      <c r="I29" s="63"/>
      <c r="J29" s="64"/>
      <c r="K29" s="64"/>
      <c r="L29" s="65"/>
      <c r="M29" s="65"/>
      <c r="N29" s="65"/>
      <c r="O29" s="65"/>
      <c r="P29" s="66"/>
      <c r="Q29" s="66"/>
      <c r="R29" s="60">
        <v>12</v>
      </c>
      <c r="S29" s="60">
        <v>43</v>
      </c>
      <c r="T29" s="61">
        <v>0</v>
      </c>
      <c r="U29" s="62">
        <v>12</v>
      </c>
      <c r="V29" s="62">
        <v>57</v>
      </c>
      <c r="W29" s="63">
        <v>46.8</v>
      </c>
      <c r="X29" s="64">
        <f t="shared" si="0"/>
        <v>0</v>
      </c>
      <c r="Y29" s="64">
        <f t="shared" si="1"/>
        <v>14</v>
      </c>
      <c r="Z29" s="65">
        <f t="shared" si="2"/>
        <v>46.80000000000291</v>
      </c>
      <c r="AA29" s="65">
        <f t="shared" si="3"/>
        <v>45780</v>
      </c>
      <c r="AB29" s="65">
        <f t="shared" si="4"/>
        <v>46666.8</v>
      </c>
      <c r="AC29" s="72">
        <f t="shared" si="5"/>
        <v>886.8000000000029</v>
      </c>
      <c r="AD29" s="63">
        <v>0</v>
      </c>
      <c r="AE29" s="67">
        <f t="shared" si="6"/>
        <v>0</v>
      </c>
      <c r="AF29" s="68">
        <f t="shared" si="7"/>
        <v>14</v>
      </c>
      <c r="AG29" s="66">
        <f t="shared" si="8"/>
        <v>46.80000000000291</v>
      </c>
      <c r="AH29" s="65">
        <f t="shared" si="9"/>
        <v>886.8000000000029</v>
      </c>
    </row>
    <row r="30" ht="15">
      <c r="AE30" s="1"/>
    </row>
    <row r="31" ht="15">
      <c r="AE31" s="1"/>
    </row>
    <row r="32" ht="15">
      <c r="AE32" s="1"/>
    </row>
    <row r="33" ht="15">
      <c r="AE33" s="1"/>
    </row>
    <row r="34" ht="15">
      <c r="AE34" s="1"/>
    </row>
    <row r="35" ht="15">
      <c r="AE35" s="1"/>
    </row>
    <row r="36" ht="15">
      <c r="AE36" s="1"/>
    </row>
    <row r="37" ht="15">
      <c r="AE37" s="1"/>
    </row>
    <row r="38" ht="15">
      <c r="AE3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G1">
      <selection activeCell="O38" sqref="O38"/>
    </sheetView>
  </sheetViews>
  <sheetFormatPr defaultColWidth="9.140625" defaultRowHeight="15"/>
  <cols>
    <col min="1" max="1" width="5.00390625" style="0" customWidth="1"/>
    <col min="2" max="2" width="22.00390625" style="0" hidden="1" customWidth="1"/>
    <col min="3" max="3" width="22.57421875" style="0" hidden="1" customWidth="1"/>
    <col min="4" max="4" width="3.421875" style="0" customWidth="1"/>
    <col min="5" max="5" width="4.00390625" style="0" customWidth="1"/>
    <col min="6" max="6" width="5.140625" style="0" customWidth="1"/>
    <col min="7" max="7" width="3.28125" style="0" customWidth="1"/>
    <col min="8" max="8" width="4.421875" style="0" customWidth="1"/>
    <col min="9" max="9" width="4.8515625" style="0" customWidth="1"/>
    <col min="10" max="10" width="2.8515625" style="0" customWidth="1"/>
    <col min="11" max="11" width="3.28125" style="0" customWidth="1"/>
    <col min="12" max="12" width="4.140625" style="0" customWidth="1"/>
    <col min="13" max="13" width="8.8515625" style="0" customWidth="1"/>
    <col min="14" max="14" width="9.140625" style="0" customWidth="1"/>
    <col min="15" max="15" width="6.7109375" style="0" customWidth="1"/>
    <col min="16" max="16" width="6.28125" style="0" customWidth="1"/>
    <col min="17" max="17" width="5.140625" style="0" customWidth="1"/>
    <col min="18" max="18" width="2.8515625" style="0" customWidth="1"/>
    <col min="19" max="19" width="3.421875" style="0" customWidth="1"/>
    <col min="20" max="20" width="4.8515625" style="0" customWidth="1"/>
    <col min="21" max="22" width="3.421875" style="0" customWidth="1"/>
    <col min="23" max="23" width="6.00390625" style="0" customWidth="1"/>
    <col min="24" max="24" width="3.140625" style="0" customWidth="1"/>
    <col min="25" max="25" width="3.57421875" style="0" customWidth="1"/>
    <col min="26" max="26" width="5.00390625" style="0" customWidth="1"/>
    <col min="27" max="27" width="7.7109375" style="0" customWidth="1"/>
    <col min="28" max="28" width="8.140625" style="0" customWidth="1"/>
    <col min="29" max="29" width="7.421875" style="0" customWidth="1"/>
    <col min="30" max="30" width="7.7109375" style="0" customWidth="1"/>
    <col min="31" max="31" width="2.57421875" style="0" customWidth="1"/>
    <col min="32" max="32" width="3.421875" style="0" customWidth="1"/>
    <col min="33" max="33" width="5.421875" style="0" customWidth="1"/>
    <col min="34" max="34" width="7.57421875" style="0" customWidth="1"/>
  </cols>
  <sheetData>
    <row r="1" ht="15">
      <c r="AE1" s="1"/>
    </row>
    <row r="2" spans="1:34" ht="15">
      <c r="A2" s="50"/>
      <c r="B2" s="50"/>
      <c r="C2" s="50"/>
      <c r="D2" s="51" t="s">
        <v>11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 t="s">
        <v>157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3"/>
      <c r="AF2" s="50"/>
      <c r="AG2" s="50"/>
      <c r="AH2" s="50"/>
    </row>
    <row r="3" spans="1:34" ht="15">
      <c r="A3" s="50"/>
      <c r="B3" s="50"/>
      <c r="C3" s="50"/>
      <c r="D3" s="50" t="s">
        <v>150</v>
      </c>
      <c r="E3" s="50"/>
      <c r="F3" s="50"/>
      <c r="G3" s="50" t="s">
        <v>151</v>
      </c>
      <c r="H3" s="50"/>
      <c r="I3" s="50"/>
      <c r="J3" s="50" t="s">
        <v>9</v>
      </c>
      <c r="K3" s="50"/>
      <c r="L3" s="50"/>
      <c r="M3" s="50"/>
      <c r="N3" s="50"/>
      <c r="O3" s="50"/>
      <c r="P3" s="50"/>
      <c r="Q3" s="50"/>
      <c r="R3" s="50" t="s">
        <v>150</v>
      </c>
      <c r="S3" s="50"/>
      <c r="T3" s="50"/>
      <c r="U3" s="50" t="s">
        <v>151</v>
      </c>
      <c r="V3" s="50"/>
      <c r="W3" s="50"/>
      <c r="X3" s="50" t="s">
        <v>9</v>
      </c>
      <c r="Y3" s="50"/>
      <c r="Z3" s="50"/>
      <c r="AA3" s="50"/>
      <c r="AB3" s="50"/>
      <c r="AC3" s="50"/>
      <c r="AD3" s="50"/>
      <c r="AE3" s="53" t="s">
        <v>17</v>
      </c>
      <c r="AF3" s="50"/>
      <c r="AG3" s="50"/>
      <c r="AH3" s="50"/>
    </row>
    <row r="4" spans="1:34" ht="45.75">
      <c r="A4" s="54" t="s">
        <v>6</v>
      </c>
      <c r="B4" s="55" t="s">
        <v>7</v>
      </c>
      <c r="C4" s="55" t="s">
        <v>8</v>
      </c>
      <c r="D4" s="56" t="s">
        <v>0</v>
      </c>
      <c r="E4" s="56" t="s">
        <v>1</v>
      </c>
      <c r="F4" s="56" t="s">
        <v>2</v>
      </c>
      <c r="G4" s="56" t="s">
        <v>0</v>
      </c>
      <c r="H4" s="56" t="s">
        <v>1</v>
      </c>
      <c r="I4" s="56" t="s">
        <v>2</v>
      </c>
      <c r="J4" s="56" t="s">
        <v>0</v>
      </c>
      <c r="K4" s="56" t="s">
        <v>1</v>
      </c>
      <c r="L4" s="56" t="s">
        <v>2</v>
      </c>
      <c r="M4" s="57" t="s">
        <v>4</v>
      </c>
      <c r="N4" s="57" t="s">
        <v>3</v>
      </c>
      <c r="O4" s="57" t="s">
        <v>5</v>
      </c>
      <c r="P4" s="57" t="s">
        <v>13</v>
      </c>
      <c r="Q4" s="57" t="s">
        <v>10</v>
      </c>
      <c r="R4" s="56" t="s">
        <v>0</v>
      </c>
      <c r="S4" s="56" t="s">
        <v>1</v>
      </c>
      <c r="T4" s="56" t="s">
        <v>2</v>
      </c>
      <c r="U4" s="56" t="s">
        <v>0</v>
      </c>
      <c r="V4" s="56" t="s">
        <v>1</v>
      </c>
      <c r="W4" s="56" t="s">
        <v>2</v>
      </c>
      <c r="X4" s="56" t="s">
        <v>0</v>
      </c>
      <c r="Y4" s="56" t="s">
        <v>1</v>
      </c>
      <c r="Z4" s="56" t="s">
        <v>2</v>
      </c>
      <c r="AA4" s="57" t="s">
        <v>4</v>
      </c>
      <c r="AB4" s="57" t="s">
        <v>3</v>
      </c>
      <c r="AC4" s="57" t="s">
        <v>5</v>
      </c>
      <c r="AD4" s="57" t="s">
        <v>14</v>
      </c>
      <c r="AE4" s="58" t="s">
        <v>0</v>
      </c>
      <c r="AF4" s="56" t="s">
        <v>1</v>
      </c>
      <c r="AG4" s="56" t="s">
        <v>2</v>
      </c>
      <c r="AH4" s="56" t="s">
        <v>18</v>
      </c>
    </row>
    <row r="5" spans="1:34" ht="10.5" customHeight="1">
      <c r="A5" s="59">
        <f>drivers_list!B5</f>
        <v>42</v>
      </c>
      <c r="B5" s="59" t="str">
        <f>drivers_list!C5</f>
        <v>Олесов Егор</v>
      </c>
      <c r="C5" s="59" t="str">
        <f>drivers_list!E5</f>
        <v>Опанасюк Олександр</v>
      </c>
      <c r="D5" s="60">
        <v>14</v>
      </c>
      <c r="E5" s="60">
        <v>0</v>
      </c>
      <c r="F5" s="61">
        <v>0</v>
      </c>
      <c r="G5" s="62">
        <v>14</v>
      </c>
      <c r="H5" s="62">
        <v>17</v>
      </c>
      <c r="I5" s="63">
        <v>0</v>
      </c>
      <c r="J5" s="64">
        <f>INT(O5/3600)</f>
        <v>0</v>
      </c>
      <c r="K5" s="64">
        <f>INT((O5-J5*3600)/60)</f>
        <v>17</v>
      </c>
      <c r="L5" s="65">
        <f>O5-(J5*3600+K5*60)</f>
        <v>0</v>
      </c>
      <c r="M5" s="65">
        <f>D5*3600+E5*60+F5</f>
        <v>50400</v>
      </c>
      <c r="N5" s="65">
        <f>G5*3600+H5*60+I5</f>
        <v>51420</v>
      </c>
      <c r="O5" s="65">
        <f>N5-M5</f>
        <v>1020</v>
      </c>
      <c r="P5" s="66">
        <f>IF(O5&lt;time_NORMS!A3,(time_NORMS!A3-O5)*time_NORMS!D3,"0,00")</f>
        <v>59.9994</v>
      </c>
      <c r="Q5" s="66" t="str">
        <f>IF(O5&gt;time_NORMS!A3,(O5-time_NORMS!A3)*time_NORMS!E3,"0,00")</f>
        <v>0,00</v>
      </c>
      <c r="R5" s="60">
        <v>14</v>
      </c>
      <c r="S5" s="60"/>
      <c r="T5" s="61">
        <v>0</v>
      </c>
      <c r="U5" s="62">
        <v>13</v>
      </c>
      <c r="V5" s="62">
        <v>5</v>
      </c>
      <c r="W5" s="63">
        <v>0</v>
      </c>
      <c r="X5" s="64">
        <f>INT(AC5/3600)</f>
        <v>-1</v>
      </c>
      <c r="Y5" s="64">
        <f>INT((AC5-X5*3600)/60)</f>
        <v>5</v>
      </c>
      <c r="Z5" s="65">
        <f>AC5-(X5*3600+Y5*60)</f>
        <v>0</v>
      </c>
      <c r="AA5" s="65">
        <f>R5*3600+S5*60+T5</f>
        <v>50400</v>
      </c>
      <c r="AB5" s="65">
        <f>U5*3600+V5*60+W5</f>
        <v>47100</v>
      </c>
      <c r="AC5" s="72">
        <f>AB5-AA5</f>
        <v>-3300</v>
      </c>
      <c r="AD5" s="63">
        <v>0</v>
      </c>
      <c r="AE5" s="67">
        <f>INT(AH5/3600)</f>
        <v>-1</v>
      </c>
      <c r="AF5" s="68">
        <f>INT((AH5-AE5*3600)/60)</f>
        <v>5</v>
      </c>
      <c r="AG5" s="66">
        <f>AH5-(AE5*3600+AF5*60)</f>
        <v>59.99940000000015</v>
      </c>
      <c r="AH5" s="69">
        <f>SUM(AD5,AC5,Q5,P5)</f>
        <v>-3240.0006</v>
      </c>
    </row>
    <row r="6" spans="1:34" ht="10.5" customHeight="1">
      <c r="A6" s="59">
        <f>drivers_list!B6</f>
        <v>48</v>
      </c>
      <c r="B6" s="59" t="str">
        <f>drivers_list!C6</f>
        <v>Руденко Олександр </v>
      </c>
      <c r="C6" s="59" t="str">
        <f>drivers_list!E6</f>
        <v>Теплов Олег</v>
      </c>
      <c r="D6" s="60"/>
      <c r="E6" s="60"/>
      <c r="F6" s="61"/>
      <c r="G6" s="62"/>
      <c r="H6" s="62"/>
      <c r="I6" s="63"/>
      <c r="J6" s="64"/>
      <c r="K6" s="64"/>
      <c r="L6" s="65"/>
      <c r="M6" s="65"/>
      <c r="N6" s="65"/>
      <c r="O6" s="65"/>
      <c r="P6" s="66"/>
      <c r="Q6" s="66"/>
      <c r="R6" s="60">
        <v>14</v>
      </c>
      <c r="S6" s="60">
        <v>16</v>
      </c>
      <c r="T6" s="61">
        <v>0</v>
      </c>
      <c r="U6" s="62">
        <v>14</v>
      </c>
      <c r="V6" s="62">
        <v>28</v>
      </c>
      <c r="W6" s="63">
        <v>33.7</v>
      </c>
      <c r="X6" s="64">
        <f aca="true" t="shared" si="0" ref="X6:X29">INT(AC6/3600)</f>
        <v>0</v>
      </c>
      <c r="Y6" s="64">
        <f aca="true" t="shared" si="1" ref="Y6:Y29">INT((AC6-X6*3600)/60)</f>
        <v>12</v>
      </c>
      <c r="Z6" s="65">
        <f aca="true" t="shared" si="2" ref="Z6:Z29">AC6-(X6*3600+Y6*60)</f>
        <v>33.69999999999709</v>
      </c>
      <c r="AA6" s="65">
        <f aca="true" t="shared" si="3" ref="AA6:AA29">R6*3600+S6*60+T6</f>
        <v>51360</v>
      </c>
      <c r="AB6" s="65">
        <f aca="true" t="shared" si="4" ref="AB6:AB29">U6*3600+V6*60+W6</f>
        <v>52113.7</v>
      </c>
      <c r="AC6" s="72">
        <f aca="true" t="shared" si="5" ref="AC6:AC29">AB6-AA6</f>
        <v>753.6999999999971</v>
      </c>
      <c r="AD6" s="63"/>
      <c r="AE6" s="67"/>
      <c r="AF6" s="68"/>
      <c r="AG6" s="66"/>
      <c r="AH6" s="69"/>
    </row>
    <row r="7" spans="1:34" ht="10.5" customHeight="1">
      <c r="A7" s="59">
        <f>drivers_list!B7</f>
        <v>38</v>
      </c>
      <c r="B7" s="59" t="str">
        <f>drivers_list!C7</f>
        <v>Кукарека Олег </v>
      </c>
      <c r="C7" s="59" t="str">
        <f>drivers_list!E7</f>
        <v>Бондаренко Ірина</v>
      </c>
      <c r="D7" s="60"/>
      <c r="E7" s="60"/>
      <c r="F7" s="61"/>
      <c r="G7" s="62"/>
      <c r="H7" s="62"/>
      <c r="I7" s="63"/>
      <c r="J7" s="64"/>
      <c r="K7" s="64"/>
      <c r="L7" s="65"/>
      <c r="M7" s="65"/>
      <c r="N7" s="65"/>
      <c r="O7" s="65"/>
      <c r="P7" s="66"/>
      <c r="Q7" s="66"/>
      <c r="R7" s="60">
        <v>14</v>
      </c>
      <c r="S7" s="60">
        <v>17</v>
      </c>
      <c r="T7" s="61">
        <v>0</v>
      </c>
      <c r="U7" s="62">
        <v>14</v>
      </c>
      <c r="V7" s="62">
        <v>30</v>
      </c>
      <c r="W7" s="63">
        <v>27.8</v>
      </c>
      <c r="X7" s="64">
        <f t="shared" si="0"/>
        <v>0</v>
      </c>
      <c r="Y7" s="64">
        <f t="shared" si="1"/>
        <v>13</v>
      </c>
      <c r="Z7" s="65">
        <f t="shared" si="2"/>
        <v>27.80000000000291</v>
      </c>
      <c r="AA7" s="65">
        <f t="shared" si="3"/>
        <v>51420</v>
      </c>
      <c r="AB7" s="65">
        <f t="shared" si="4"/>
        <v>52227.8</v>
      </c>
      <c r="AC7" s="72">
        <f t="shared" si="5"/>
        <v>807.8000000000029</v>
      </c>
      <c r="AD7" s="63"/>
      <c r="AE7" s="67"/>
      <c r="AF7" s="68"/>
      <c r="AG7" s="66"/>
      <c r="AH7" s="69"/>
    </row>
    <row r="8" spans="1:34" ht="10.5" customHeight="1">
      <c r="A8" s="59">
        <f>drivers_list!B8</f>
        <v>36</v>
      </c>
      <c r="B8" s="59" t="str">
        <f>drivers_list!C8</f>
        <v>КАТ</v>
      </c>
      <c r="C8" s="59" t="str">
        <f>drivers_list!E8</f>
        <v>Бондар Максим</v>
      </c>
      <c r="D8" s="60"/>
      <c r="E8" s="60"/>
      <c r="F8" s="61"/>
      <c r="G8" s="62"/>
      <c r="H8" s="62"/>
      <c r="I8" s="63"/>
      <c r="J8" s="64"/>
      <c r="K8" s="64"/>
      <c r="L8" s="65"/>
      <c r="M8" s="65"/>
      <c r="N8" s="65"/>
      <c r="O8" s="65"/>
      <c r="P8" s="66"/>
      <c r="Q8" s="66"/>
      <c r="R8" s="60">
        <v>14</v>
      </c>
      <c r="S8" s="60">
        <v>11</v>
      </c>
      <c r="T8" s="61">
        <v>0</v>
      </c>
      <c r="U8" s="62">
        <v>14</v>
      </c>
      <c r="V8" s="62">
        <v>20</v>
      </c>
      <c r="W8" s="63">
        <v>27.9</v>
      </c>
      <c r="X8" s="64">
        <f t="shared" si="0"/>
        <v>0</v>
      </c>
      <c r="Y8" s="64">
        <f t="shared" si="1"/>
        <v>9</v>
      </c>
      <c r="Z8" s="65">
        <f t="shared" si="2"/>
        <v>27.900000000001455</v>
      </c>
      <c r="AA8" s="65">
        <f t="shared" si="3"/>
        <v>51060</v>
      </c>
      <c r="AB8" s="65">
        <f t="shared" si="4"/>
        <v>51627.9</v>
      </c>
      <c r="AC8" s="72">
        <f t="shared" si="5"/>
        <v>567.9000000000015</v>
      </c>
      <c r="AD8" s="63"/>
      <c r="AE8" s="67"/>
      <c r="AF8" s="68"/>
      <c r="AG8" s="66"/>
      <c r="AH8" s="69"/>
    </row>
    <row r="9" spans="1:34" ht="10.5" customHeight="1">
      <c r="A9" s="59">
        <f>drivers_list!B9</f>
        <v>44</v>
      </c>
      <c r="B9" s="59" t="str">
        <f>drivers_list!C9</f>
        <v>Дембик Дмитрий</v>
      </c>
      <c r="C9" s="59" t="str">
        <f>drivers_list!E9</f>
        <v>Ваганова Юлия</v>
      </c>
      <c r="D9" s="60"/>
      <c r="E9" s="60"/>
      <c r="F9" s="61"/>
      <c r="G9" s="62"/>
      <c r="H9" s="62"/>
      <c r="I9" s="63"/>
      <c r="J9" s="64"/>
      <c r="K9" s="64"/>
      <c r="L9" s="65"/>
      <c r="M9" s="65"/>
      <c r="N9" s="65"/>
      <c r="O9" s="65"/>
      <c r="P9" s="66"/>
      <c r="Q9" s="66"/>
      <c r="R9" s="60">
        <v>14</v>
      </c>
      <c r="S9" s="60">
        <v>13</v>
      </c>
      <c r="T9" s="61">
        <v>0</v>
      </c>
      <c r="U9" s="62">
        <v>14</v>
      </c>
      <c r="V9" s="62">
        <v>25</v>
      </c>
      <c r="W9" s="63">
        <v>29.8</v>
      </c>
      <c r="X9" s="64">
        <f t="shared" si="0"/>
        <v>0</v>
      </c>
      <c r="Y9" s="64">
        <f t="shared" si="1"/>
        <v>12</v>
      </c>
      <c r="Z9" s="65">
        <f t="shared" si="2"/>
        <v>29.80000000000291</v>
      </c>
      <c r="AA9" s="65">
        <f t="shared" si="3"/>
        <v>51180</v>
      </c>
      <c r="AB9" s="65">
        <f t="shared" si="4"/>
        <v>51929.8</v>
      </c>
      <c r="AC9" s="72">
        <f t="shared" si="5"/>
        <v>749.8000000000029</v>
      </c>
      <c r="AD9" s="63"/>
      <c r="AE9" s="67"/>
      <c r="AF9" s="68"/>
      <c r="AG9" s="66"/>
      <c r="AH9" s="69"/>
    </row>
    <row r="10" spans="1:34" ht="10.5" customHeight="1">
      <c r="A10" s="59">
        <f>drivers_list!B10</f>
        <v>54</v>
      </c>
      <c r="B10" s="59" t="str">
        <f>drivers_list!C10</f>
        <v>Камратов Сергій</v>
      </c>
      <c r="C10" s="59" t="str">
        <f>drivers_list!E10</f>
        <v>Добріков Віктор</v>
      </c>
      <c r="D10" s="60"/>
      <c r="E10" s="60"/>
      <c r="F10" s="61"/>
      <c r="G10" s="62"/>
      <c r="H10" s="62"/>
      <c r="I10" s="63"/>
      <c r="J10" s="64"/>
      <c r="K10" s="64"/>
      <c r="L10" s="65"/>
      <c r="M10" s="65"/>
      <c r="N10" s="65"/>
      <c r="O10" s="65"/>
      <c r="P10" s="66"/>
      <c r="Q10" s="66"/>
      <c r="R10" s="60">
        <v>14</v>
      </c>
      <c r="S10" s="60">
        <v>14</v>
      </c>
      <c r="T10" s="61">
        <v>0</v>
      </c>
      <c r="U10" s="62">
        <v>14</v>
      </c>
      <c r="V10" s="62">
        <v>26</v>
      </c>
      <c r="W10" s="63">
        <v>34.3</v>
      </c>
      <c r="X10" s="64">
        <f t="shared" si="0"/>
        <v>0</v>
      </c>
      <c r="Y10" s="64">
        <f t="shared" si="1"/>
        <v>12</v>
      </c>
      <c r="Z10" s="65">
        <f t="shared" si="2"/>
        <v>34.30000000000291</v>
      </c>
      <c r="AA10" s="65">
        <f t="shared" si="3"/>
        <v>51240</v>
      </c>
      <c r="AB10" s="65">
        <f t="shared" si="4"/>
        <v>51994.3</v>
      </c>
      <c r="AC10" s="72">
        <f t="shared" si="5"/>
        <v>754.3000000000029</v>
      </c>
      <c r="AD10" s="63"/>
      <c r="AE10" s="67"/>
      <c r="AF10" s="68"/>
      <c r="AG10" s="66"/>
      <c r="AH10" s="69"/>
    </row>
    <row r="11" spans="1:34" ht="10.5" customHeight="1">
      <c r="A11" s="59">
        <f>drivers_list!B11</f>
        <v>39</v>
      </c>
      <c r="B11" s="59" t="str">
        <f>drivers_list!C11</f>
        <v>Гальвес Олександр</v>
      </c>
      <c r="C11" s="59" t="str">
        <f>drivers_list!E11</f>
        <v>Жилин Артем</v>
      </c>
      <c r="D11" s="60"/>
      <c r="E11" s="60"/>
      <c r="F11" s="61"/>
      <c r="G11" s="62"/>
      <c r="H11" s="62"/>
      <c r="I11" s="63"/>
      <c r="J11" s="64"/>
      <c r="K11" s="64"/>
      <c r="L11" s="65"/>
      <c r="M11" s="65"/>
      <c r="N11" s="65"/>
      <c r="O11" s="65"/>
      <c r="P11" s="66"/>
      <c r="Q11" s="66"/>
      <c r="R11" s="60">
        <v>14</v>
      </c>
      <c r="S11" s="60">
        <v>18</v>
      </c>
      <c r="T11" s="61">
        <v>0</v>
      </c>
      <c r="U11" s="62">
        <v>14</v>
      </c>
      <c r="V11" s="62">
        <v>30</v>
      </c>
      <c r="W11" s="63">
        <v>22.4</v>
      </c>
      <c r="X11" s="64">
        <f t="shared" si="0"/>
        <v>0</v>
      </c>
      <c r="Y11" s="64">
        <f t="shared" si="1"/>
        <v>12</v>
      </c>
      <c r="Z11" s="65">
        <f t="shared" si="2"/>
        <v>22.400000000001455</v>
      </c>
      <c r="AA11" s="65">
        <f t="shared" si="3"/>
        <v>51480</v>
      </c>
      <c r="AB11" s="65">
        <f t="shared" si="4"/>
        <v>52222.4</v>
      </c>
      <c r="AC11" s="72">
        <f t="shared" si="5"/>
        <v>742.4000000000015</v>
      </c>
      <c r="AD11" s="63"/>
      <c r="AE11" s="67"/>
      <c r="AF11" s="68"/>
      <c r="AG11" s="66"/>
      <c r="AH11" s="69"/>
    </row>
    <row r="12" spans="1:34" ht="10.5" customHeight="1">
      <c r="A12" s="59">
        <f>drivers_list!B12</f>
        <v>40</v>
      </c>
      <c r="B12" s="59" t="str">
        <f>drivers_list!C12</f>
        <v>Івахно Юрій</v>
      </c>
      <c r="C12" s="59" t="str">
        <f>drivers_list!E12</f>
        <v>Хиля Євгеній</v>
      </c>
      <c r="D12" s="60"/>
      <c r="E12" s="60"/>
      <c r="F12" s="61"/>
      <c r="G12" s="62"/>
      <c r="H12" s="62"/>
      <c r="I12" s="63"/>
      <c r="J12" s="64"/>
      <c r="K12" s="64"/>
      <c r="L12" s="65"/>
      <c r="M12" s="65"/>
      <c r="N12" s="65"/>
      <c r="O12" s="65"/>
      <c r="P12" s="66"/>
      <c r="Q12" s="66"/>
      <c r="R12" s="60">
        <v>14</v>
      </c>
      <c r="S12" s="60">
        <v>19</v>
      </c>
      <c r="T12" s="61">
        <v>0</v>
      </c>
      <c r="U12" s="62">
        <v>14</v>
      </c>
      <c r="V12" s="62">
        <v>31</v>
      </c>
      <c r="W12" s="63">
        <v>25.5</v>
      </c>
      <c r="X12" s="64">
        <f t="shared" si="0"/>
        <v>0</v>
      </c>
      <c r="Y12" s="64">
        <f t="shared" si="1"/>
        <v>12</v>
      </c>
      <c r="Z12" s="65">
        <f t="shared" si="2"/>
        <v>25.5</v>
      </c>
      <c r="AA12" s="65">
        <f t="shared" si="3"/>
        <v>51540</v>
      </c>
      <c r="AB12" s="65">
        <f t="shared" si="4"/>
        <v>52285.5</v>
      </c>
      <c r="AC12" s="72">
        <f t="shared" si="5"/>
        <v>745.5</v>
      </c>
      <c r="AD12" s="63"/>
      <c r="AE12" s="67"/>
      <c r="AF12" s="68"/>
      <c r="AG12" s="66"/>
      <c r="AH12" s="69"/>
    </row>
    <row r="13" spans="1:34" ht="10.5" customHeight="1">
      <c r="A13" s="59">
        <f>drivers_list!B13</f>
        <v>43</v>
      </c>
      <c r="B13" s="59" t="str">
        <f>drivers_list!C13</f>
        <v>Паливода Геннадій</v>
      </c>
      <c r="C13" s="59" t="str">
        <f>drivers_list!E13</f>
        <v>Корнієнко Віталій</v>
      </c>
      <c r="D13" s="60"/>
      <c r="E13" s="60"/>
      <c r="F13" s="61"/>
      <c r="G13" s="62"/>
      <c r="H13" s="62"/>
      <c r="I13" s="63"/>
      <c r="J13" s="64"/>
      <c r="K13" s="64"/>
      <c r="L13" s="65"/>
      <c r="M13" s="65"/>
      <c r="N13" s="65"/>
      <c r="O13" s="65"/>
      <c r="P13" s="66"/>
      <c r="Q13" s="66"/>
      <c r="R13" s="60">
        <v>14</v>
      </c>
      <c r="S13" s="60">
        <v>20</v>
      </c>
      <c r="T13" s="61">
        <v>0</v>
      </c>
      <c r="U13" s="62">
        <v>14</v>
      </c>
      <c r="V13" s="62">
        <v>32</v>
      </c>
      <c r="W13" s="63">
        <v>32</v>
      </c>
      <c r="X13" s="64">
        <f t="shared" si="0"/>
        <v>0</v>
      </c>
      <c r="Y13" s="64">
        <f t="shared" si="1"/>
        <v>12</v>
      </c>
      <c r="Z13" s="65">
        <f t="shared" si="2"/>
        <v>32</v>
      </c>
      <c r="AA13" s="65">
        <f t="shared" si="3"/>
        <v>51600</v>
      </c>
      <c r="AB13" s="65">
        <f t="shared" si="4"/>
        <v>52352</v>
      </c>
      <c r="AC13" s="72">
        <f t="shared" si="5"/>
        <v>752</v>
      </c>
      <c r="AD13" s="63"/>
      <c r="AE13" s="67"/>
      <c r="AF13" s="68"/>
      <c r="AG13" s="66"/>
      <c r="AH13" s="69"/>
    </row>
    <row r="14" spans="1:34" ht="10.5" customHeight="1">
      <c r="A14" s="59">
        <f>drivers_list!B14</f>
        <v>50</v>
      </c>
      <c r="B14" s="59" t="str">
        <f>drivers_list!C14</f>
        <v>Колодинський Сергій </v>
      </c>
      <c r="C14" s="59" t="str">
        <f>drivers_list!E14</f>
        <v>Доможирський Павло</v>
      </c>
      <c r="D14" s="60"/>
      <c r="E14" s="60"/>
      <c r="F14" s="61"/>
      <c r="G14" s="62"/>
      <c r="H14" s="62"/>
      <c r="I14" s="63"/>
      <c r="J14" s="64"/>
      <c r="K14" s="64"/>
      <c r="L14" s="65"/>
      <c r="M14" s="65"/>
      <c r="N14" s="65"/>
      <c r="O14" s="65"/>
      <c r="P14" s="66"/>
      <c r="Q14" s="66"/>
      <c r="R14" s="60">
        <v>14</v>
      </c>
      <c r="S14" s="60">
        <v>21</v>
      </c>
      <c r="T14" s="61">
        <v>0</v>
      </c>
      <c r="U14" s="62">
        <v>14</v>
      </c>
      <c r="V14" s="62">
        <v>33</v>
      </c>
      <c r="W14" s="63">
        <v>33.9</v>
      </c>
      <c r="X14" s="64">
        <f t="shared" si="0"/>
        <v>0</v>
      </c>
      <c r="Y14" s="64">
        <f t="shared" si="1"/>
        <v>12</v>
      </c>
      <c r="Z14" s="65">
        <f t="shared" si="2"/>
        <v>33.900000000001455</v>
      </c>
      <c r="AA14" s="65">
        <f t="shared" si="3"/>
        <v>51660</v>
      </c>
      <c r="AB14" s="65">
        <f t="shared" si="4"/>
        <v>52413.9</v>
      </c>
      <c r="AC14" s="72">
        <f t="shared" si="5"/>
        <v>753.9000000000015</v>
      </c>
      <c r="AD14" s="63"/>
      <c r="AE14" s="67"/>
      <c r="AF14" s="68"/>
      <c r="AG14" s="66"/>
      <c r="AH14" s="69"/>
    </row>
    <row r="15" spans="1:34" ht="10.5" customHeight="1">
      <c r="A15" s="59">
        <f>drivers_list!B15</f>
        <v>47</v>
      </c>
      <c r="B15" s="59" t="str">
        <f>drivers_list!C15</f>
        <v>Ивко Анатолий</v>
      </c>
      <c r="C15" s="59" t="str">
        <f>drivers_list!E15</f>
        <v>Игорь Мышко</v>
      </c>
      <c r="D15" s="60"/>
      <c r="E15" s="60"/>
      <c r="F15" s="61"/>
      <c r="G15" s="62"/>
      <c r="H15" s="62"/>
      <c r="I15" s="63"/>
      <c r="J15" s="64"/>
      <c r="K15" s="64"/>
      <c r="L15" s="65"/>
      <c r="M15" s="65"/>
      <c r="N15" s="65"/>
      <c r="O15" s="65"/>
      <c r="P15" s="66"/>
      <c r="Q15" s="66"/>
      <c r="R15" s="60">
        <v>14</v>
      </c>
      <c r="S15" s="60">
        <v>22</v>
      </c>
      <c r="T15" s="61">
        <v>0</v>
      </c>
      <c r="U15" s="62">
        <v>14</v>
      </c>
      <c r="V15" s="62">
        <v>34</v>
      </c>
      <c r="W15" s="63">
        <v>59.8</v>
      </c>
      <c r="X15" s="64">
        <f t="shared" si="0"/>
        <v>0</v>
      </c>
      <c r="Y15" s="64">
        <f t="shared" si="1"/>
        <v>12</v>
      </c>
      <c r="Z15" s="65">
        <f t="shared" si="2"/>
        <v>59.80000000000291</v>
      </c>
      <c r="AA15" s="65">
        <f t="shared" si="3"/>
        <v>51720</v>
      </c>
      <c r="AB15" s="65">
        <f t="shared" si="4"/>
        <v>52499.8</v>
      </c>
      <c r="AC15" s="72">
        <f t="shared" si="5"/>
        <v>779.8000000000029</v>
      </c>
      <c r="AD15" s="63"/>
      <c r="AE15" s="67"/>
      <c r="AF15" s="68"/>
      <c r="AG15" s="66"/>
      <c r="AH15" s="69"/>
    </row>
    <row r="16" spans="1:34" ht="10.5" customHeight="1">
      <c r="A16" s="59">
        <f>drivers_list!B16</f>
        <v>51</v>
      </c>
      <c r="B16" s="59" t="str">
        <f>drivers_list!C16</f>
        <v>Кулинич Ігор</v>
      </c>
      <c r="C16" s="59" t="str">
        <f>drivers_list!E16</f>
        <v>Гресько Юрій</v>
      </c>
      <c r="D16" s="60"/>
      <c r="E16" s="60"/>
      <c r="F16" s="61"/>
      <c r="G16" s="62"/>
      <c r="H16" s="62"/>
      <c r="I16" s="63"/>
      <c r="J16" s="64"/>
      <c r="K16" s="64"/>
      <c r="L16" s="65"/>
      <c r="M16" s="65"/>
      <c r="N16" s="65"/>
      <c r="O16" s="65"/>
      <c r="P16" s="66"/>
      <c r="Q16" s="66"/>
      <c r="R16" s="60">
        <v>14</v>
      </c>
      <c r="S16" s="60"/>
      <c r="T16" s="61">
        <v>0</v>
      </c>
      <c r="U16" s="62">
        <v>13</v>
      </c>
      <c r="V16" s="62"/>
      <c r="W16" s="63"/>
      <c r="X16" s="64">
        <f t="shared" si="0"/>
        <v>-1</v>
      </c>
      <c r="Y16" s="64">
        <f t="shared" si="1"/>
        <v>0</v>
      </c>
      <c r="Z16" s="65">
        <f t="shared" si="2"/>
        <v>0</v>
      </c>
      <c r="AA16" s="65">
        <f t="shared" si="3"/>
        <v>50400</v>
      </c>
      <c r="AB16" s="65">
        <f t="shared" si="4"/>
        <v>46800</v>
      </c>
      <c r="AC16" s="72">
        <f t="shared" si="5"/>
        <v>-3600</v>
      </c>
      <c r="AD16" s="63"/>
      <c r="AE16" s="67"/>
      <c r="AF16" s="68"/>
      <c r="AG16" s="66"/>
      <c r="AH16" s="69"/>
    </row>
    <row r="17" spans="1:34" ht="10.5" customHeight="1">
      <c r="A17" s="59">
        <f>drivers_list!B17</f>
        <v>55</v>
      </c>
      <c r="B17" s="59" t="str">
        <f>drivers_list!C17</f>
        <v>Шурыгин Владимир </v>
      </c>
      <c r="C17" s="59" t="str">
        <f>drivers_list!E17</f>
        <v>Шурыгина Анна </v>
      </c>
      <c r="D17" s="60"/>
      <c r="E17" s="60"/>
      <c r="F17" s="61"/>
      <c r="G17" s="62"/>
      <c r="H17" s="62"/>
      <c r="I17" s="63"/>
      <c r="J17" s="64"/>
      <c r="K17" s="64"/>
      <c r="L17" s="65"/>
      <c r="M17" s="65"/>
      <c r="N17" s="65"/>
      <c r="O17" s="65"/>
      <c r="P17" s="66"/>
      <c r="Q17" s="66"/>
      <c r="R17" s="60">
        <v>14</v>
      </c>
      <c r="S17" s="60">
        <v>24</v>
      </c>
      <c r="T17" s="61">
        <v>0</v>
      </c>
      <c r="U17" s="62">
        <v>14</v>
      </c>
      <c r="V17" s="62">
        <v>36</v>
      </c>
      <c r="W17" s="63">
        <v>35.2</v>
      </c>
      <c r="X17" s="64">
        <f t="shared" si="0"/>
        <v>0</v>
      </c>
      <c r="Y17" s="64">
        <f t="shared" si="1"/>
        <v>12</v>
      </c>
      <c r="Z17" s="65">
        <f t="shared" si="2"/>
        <v>35.19999999999709</v>
      </c>
      <c r="AA17" s="65">
        <f t="shared" si="3"/>
        <v>51840</v>
      </c>
      <c r="AB17" s="65">
        <f t="shared" si="4"/>
        <v>52595.2</v>
      </c>
      <c r="AC17" s="72">
        <f t="shared" si="5"/>
        <v>755.1999999999971</v>
      </c>
      <c r="AD17" s="63"/>
      <c r="AE17" s="67"/>
      <c r="AF17" s="68"/>
      <c r="AG17" s="66"/>
      <c r="AH17" s="69"/>
    </row>
    <row r="18" spans="1:34" ht="10.5" customHeight="1">
      <c r="A18" s="59">
        <f>drivers_list!B18</f>
        <v>49</v>
      </c>
      <c r="B18" s="59" t="str">
        <f>drivers_list!C18</f>
        <v>Оксюта Роман </v>
      </c>
      <c r="C18" s="59" t="str">
        <f>drivers_list!E18</f>
        <v>Волчок Євгеній </v>
      </c>
      <c r="D18" s="60"/>
      <c r="E18" s="60"/>
      <c r="F18" s="61"/>
      <c r="G18" s="62"/>
      <c r="H18" s="62"/>
      <c r="I18" s="63"/>
      <c r="J18" s="64"/>
      <c r="K18" s="64"/>
      <c r="L18" s="65"/>
      <c r="M18" s="65"/>
      <c r="N18" s="65"/>
      <c r="O18" s="65"/>
      <c r="P18" s="66"/>
      <c r="Q18" s="66"/>
      <c r="R18" s="60">
        <v>14</v>
      </c>
      <c r="S18" s="60">
        <v>28</v>
      </c>
      <c r="T18" s="61">
        <v>0</v>
      </c>
      <c r="U18" s="62">
        <v>14</v>
      </c>
      <c r="V18" s="62">
        <v>41</v>
      </c>
      <c r="W18" s="63">
        <v>35.5</v>
      </c>
      <c r="X18" s="64">
        <f t="shared" si="0"/>
        <v>0</v>
      </c>
      <c r="Y18" s="64">
        <f t="shared" si="1"/>
        <v>13</v>
      </c>
      <c r="Z18" s="65">
        <f t="shared" si="2"/>
        <v>35.5</v>
      </c>
      <c r="AA18" s="65">
        <f t="shared" si="3"/>
        <v>52080</v>
      </c>
      <c r="AB18" s="65">
        <f t="shared" si="4"/>
        <v>52895.5</v>
      </c>
      <c r="AC18" s="72">
        <f t="shared" si="5"/>
        <v>815.5</v>
      </c>
      <c r="AD18" s="63"/>
      <c r="AE18" s="67"/>
      <c r="AF18" s="68"/>
      <c r="AG18" s="66"/>
      <c r="AH18" s="69"/>
    </row>
    <row r="19" spans="1:34" ht="10.5" customHeight="1">
      <c r="A19" s="59">
        <f>drivers_list!B19</f>
        <v>41</v>
      </c>
      <c r="B19" s="59" t="str">
        <f>drivers_list!C19</f>
        <v>Голуб Олександр</v>
      </c>
      <c r="C19" s="59" t="str">
        <f>drivers_list!E19</f>
        <v>Вишневецкий Вадим</v>
      </c>
      <c r="D19" s="60"/>
      <c r="E19" s="60"/>
      <c r="F19" s="61"/>
      <c r="G19" s="62"/>
      <c r="H19" s="62"/>
      <c r="I19" s="63"/>
      <c r="J19" s="64"/>
      <c r="K19" s="64"/>
      <c r="L19" s="65"/>
      <c r="M19" s="65"/>
      <c r="N19" s="65"/>
      <c r="O19" s="65"/>
      <c r="P19" s="66"/>
      <c r="Q19" s="66"/>
      <c r="R19" s="60">
        <v>14</v>
      </c>
      <c r="S19" s="60">
        <v>29</v>
      </c>
      <c r="T19" s="61">
        <v>0</v>
      </c>
      <c r="U19" s="62">
        <v>14</v>
      </c>
      <c r="V19" s="62">
        <v>41</v>
      </c>
      <c r="W19" s="63">
        <v>25.7</v>
      </c>
      <c r="X19" s="64">
        <f t="shared" si="0"/>
        <v>0</v>
      </c>
      <c r="Y19" s="64">
        <f t="shared" si="1"/>
        <v>12</v>
      </c>
      <c r="Z19" s="65">
        <f t="shared" si="2"/>
        <v>25.69999999999709</v>
      </c>
      <c r="AA19" s="65">
        <f t="shared" si="3"/>
        <v>52140</v>
      </c>
      <c r="AB19" s="65">
        <f t="shared" si="4"/>
        <v>52885.7</v>
      </c>
      <c r="AC19" s="72">
        <f t="shared" si="5"/>
        <v>745.6999999999971</v>
      </c>
      <c r="AD19" s="63"/>
      <c r="AE19" s="67"/>
      <c r="AF19" s="68"/>
      <c r="AG19" s="66"/>
      <c r="AH19" s="69"/>
    </row>
    <row r="20" spans="1:34" ht="10.5" customHeight="1">
      <c r="A20" s="59">
        <f>drivers_list!B20</f>
        <v>56</v>
      </c>
      <c r="B20" s="59" t="str">
        <f>drivers_list!C20</f>
        <v>Вовкотруб Олександр </v>
      </c>
      <c r="C20" s="59" t="str">
        <f>drivers_list!E20</f>
        <v>Педос Віталій </v>
      </c>
      <c r="D20" s="60"/>
      <c r="E20" s="60"/>
      <c r="F20" s="61"/>
      <c r="G20" s="62"/>
      <c r="H20" s="62"/>
      <c r="I20" s="63"/>
      <c r="J20" s="64"/>
      <c r="K20" s="64"/>
      <c r="L20" s="65"/>
      <c r="M20" s="65"/>
      <c r="N20" s="65"/>
      <c r="O20" s="65"/>
      <c r="P20" s="66"/>
      <c r="Q20" s="66"/>
      <c r="R20" s="60">
        <v>14</v>
      </c>
      <c r="S20" s="60">
        <v>26</v>
      </c>
      <c r="T20" s="61">
        <v>0</v>
      </c>
      <c r="U20" s="62">
        <v>14</v>
      </c>
      <c r="V20" s="62">
        <v>37</v>
      </c>
      <c r="W20" s="63">
        <v>15.3</v>
      </c>
      <c r="X20" s="64">
        <f t="shared" si="0"/>
        <v>0</v>
      </c>
      <c r="Y20" s="64">
        <f t="shared" si="1"/>
        <v>11</v>
      </c>
      <c r="Z20" s="65">
        <f t="shared" si="2"/>
        <v>15.30000000000291</v>
      </c>
      <c r="AA20" s="65">
        <f t="shared" si="3"/>
        <v>51960</v>
      </c>
      <c r="AB20" s="65">
        <f t="shared" si="4"/>
        <v>52635.3</v>
      </c>
      <c r="AC20" s="72">
        <f t="shared" si="5"/>
        <v>675.3000000000029</v>
      </c>
      <c r="AD20" s="63"/>
      <c r="AE20" s="67"/>
      <c r="AF20" s="68"/>
      <c r="AG20" s="66"/>
      <c r="AH20" s="69"/>
    </row>
    <row r="21" spans="1:34" ht="10.5" customHeight="1">
      <c r="A21" s="59">
        <f>drivers_list!B21</f>
        <v>34</v>
      </c>
      <c r="B21" s="59" t="str">
        <f>drivers_list!C21</f>
        <v>Яроменко Андрій </v>
      </c>
      <c r="C21" s="59" t="str">
        <f>drivers_list!E21</f>
        <v>Маслечко Богдан </v>
      </c>
      <c r="D21" s="60"/>
      <c r="E21" s="60"/>
      <c r="F21" s="61"/>
      <c r="G21" s="62"/>
      <c r="H21" s="62"/>
      <c r="I21" s="63"/>
      <c r="J21" s="64"/>
      <c r="K21" s="64"/>
      <c r="L21" s="65"/>
      <c r="M21" s="65"/>
      <c r="N21" s="65"/>
      <c r="O21" s="65"/>
      <c r="P21" s="66"/>
      <c r="Q21" s="66"/>
      <c r="R21" s="60">
        <v>14</v>
      </c>
      <c r="S21" s="60">
        <v>27</v>
      </c>
      <c r="T21" s="61">
        <v>0</v>
      </c>
      <c r="U21" s="62">
        <v>14</v>
      </c>
      <c r="V21" s="62">
        <v>51</v>
      </c>
      <c r="W21" s="63">
        <v>15.6</v>
      </c>
      <c r="X21" s="64">
        <f t="shared" si="0"/>
        <v>0</v>
      </c>
      <c r="Y21" s="64">
        <f t="shared" si="1"/>
        <v>24</v>
      </c>
      <c r="Z21" s="65">
        <f t="shared" si="2"/>
        <v>15.599999999998545</v>
      </c>
      <c r="AA21" s="65">
        <f t="shared" si="3"/>
        <v>52020</v>
      </c>
      <c r="AB21" s="65">
        <f t="shared" si="4"/>
        <v>53475.6</v>
      </c>
      <c r="AC21" s="72">
        <f t="shared" si="5"/>
        <v>1455.5999999999985</v>
      </c>
      <c r="AD21" s="63"/>
      <c r="AE21" s="67"/>
      <c r="AF21" s="68"/>
      <c r="AG21" s="66"/>
      <c r="AH21" s="69"/>
    </row>
    <row r="22" spans="1:34" ht="10.5" customHeight="1">
      <c r="A22" s="59">
        <f>drivers_list!B22</f>
        <v>37</v>
      </c>
      <c r="B22" s="59" t="str">
        <f>drivers_list!C22</f>
        <v>Труш Михайло</v>
      </c>
      <c r="C22" s="59" t="str">
        <f>drivers_list!E22</f>
        <v>Гресько Юрій</v>
      </c>
      <c r="D22" s="60"/>
      <c r="E22" s="60"/>
      <c r="F22" s="61"/>
      <c r="G22" s="62"/>
      <c r="H22" s="62"/>
      <c r="I22" s="63"/>
      <c r="J22" s="64"/>
      <c r="K22" s="64"/>
      <c r="L22" s="65"/>
      <c r="M22" s="65"/>
      <c r="N22" s="65"/>
      <c r="O22" s="65"/>
      <c r="P22" s="66"/>
      <c r="Q22" s="66"/>
      <c r="R22" s="60">
        <v>14</v>
      </c>
      <c r="S22" s="60">
        <v>30</v>
      </c>
      <c r="T22" s="61">
        <v>0</v>
      </c>
      <c r="U22" s="62">
        <v>14</v>
      </c>
      <c r="V22" s="62">
        <v>41</v>
      </c>
      <c r="W22" s="63">
        <v>55.3</v>
      </c>
      <c r="X22" s="64">
        <f t="shared" si="0"/>
        <v>0</v>
      </c>
      <c r="Y22" s="64">
        <f t="shared" si="1"/>
        <v>11</v>
      </c>
      <c r="Z22" s="65">
        <f t="shared" si="2"/>
        <v>55.30000000000291</v>
      </c>
      <c r="AA22" s="65">
        <f t="shared" si="3"/>
        <v>52200</v>
      </c>
      <c r="AB22" s="65">
        <f t="shared" si="4"/>
        <v>52915.3</v>
      </c>
      <c r="AC22" s="72">
        <f t="shared" si="5"/>
        <v>715.3000000000029</v>
      </c>
      <c r="AD22" s="63"/>
      <c r="AE22" s="67"/>
      <c r="AF22" s="68"/>
      <c r="AG22" s="66"/>
      <c r="AH22" s="69"/>
    </row>
    <row r="23" spans="1:34" ht="10.5" customHeight="1">
      <c r="A23" s="59">
        <f>drivers_list!B23</f>
        <v>35</v>
      </c>
      <c r="B23" s="59" t="str">
        <f>drivers_list!C23</f>
        <v>Притика Артем</v>
      </c>
      <c r="C23" s="59" t="str">
        <f>drivers_list!E23</f>
        <v>Шевченко Ірина</v>
      </c>
      <c r="D23" s="60"/>
      <c r="E23" s="60"/>
      <c r="F23" s="61"/>
      <c r="G23" s="62"/>
      <c r="H23" s="62"/>
      <c r="I23" s="63"/>
      <c r="J23" s="64"/>
      <c r="K23" s="64"/>
      <c r="L23" s="65"/>
      <c r="M23" s="65"/>
      <c r="N23" s="65"/>
      <c r="O23" s="65"/>
      <c r="P23" s="66"/>
      <c r="Q23" s="66"/>
      <c r="R23" s="60">
        <v>14</v>
      </c>
      <c r="S23" s="60">
        <v>33</v>
      </c>
      <c r="T23" s="61">
        <v>0</v>
      </c>
      <c r="U23" s="62">
        <v>14</v>
      </c>
      <c r="V23" s="62">
        <v>46</v>
      </c>
      <c r="W23" s="63">
        <v>24.1</v>
      </c>
      <c r="X23" s="64">
        <f t="shared" si="0"/>
        <v>0</v>
      </c>
      <c r="Y23" s="64">
        <f t="shared" si="1"/>
        <v>13</v>
      </c>
      <c r="Z23" s="65">
        <f t="shared" si="2"/>
        <v>24.099999999998545</v>
      </c>
      <c r="AA23" s="65">
        <f t="shared" si="3"/>
        <v>52380</v>
      </c>
      <c r="AB23" s="65">
        <f t="shared" si="4"/>
        <v>53184.1</v>
      </c>
      <c r="AC23" s="72">
        <f t="shared" si="5"/>
        <v>804.0999999999985</v>
      </c>
      <c r="AD23" s="63"/>
      <c r="AE23" s="67"/>
      <c r="AF23" s="68"/>
      <c r="AG23" s="66"/>
      <c r="AH23" s="69"/>
    </row>
    <row r="24" spans="1:34" ht="10.5" customHeight="1">
      <c r="A24" s="59">
        <f>drivers_list!B24</f>
        <v>52</v>
      </c>
      <c r="B24" s="59" t="str">
        <f>drivers_list!C24</f>
        <v>Козаківський Євген</v>
      </c>
      <c r="C24" s="59" t="str">
        <f>drivers_list!E24</f>
        <v>Макаров Артем</v>
      </c>
      <c r="D24" s="60"/>
      <c r="E24" s="60"/>
      <c r="F24" s="61"/>
      <c r="G24" s="62"/>
      <c r="H24" s="62"/>
      <c r="I24" s="63"/>
      <c r="J24" s="64"/>
      <c r="K24" s="64"/>
      <c r="L24" s="65"/>
      <c r="M24" s="65"/>
      <c r="N24" s="65"/>
      <c r="O24" s="65"/>
      <c r="P24" s="66"/>
      <c r="Q24" s="66"/>
      <c r="R24" s="60">
        <v>14</v>
      </c>
      <c r="S24" s="60">
        <v>32</v>
      </c>
      <c r="T24" s="61">
        <v>0</v>
      </c>
      <c r="U24" s="62">
        <v>14</v>
      </c>
      <c r="V24" s="62">
        <v>44</v>
      </c>
      <c r="W24" s="63">
        <v>33.8</v>
      </c>
      <c r="X24" s="64">
        <f t="shared" si="0"/>
        <v>0</v>
      </c>
      <c r="Y24" s="64">
        <f t="shared" si="1"/>
        <v>12</v>
      </c>
      <c r="Z24" s="65">
        <f t="shared" si="2"/>
        <v>33.80000000000291</v>
      </c>
      <c r="AA24" s="65">
        <f t="shared" si="3"/>
        <v>52320</v>
      </c>
      <c r="AB24" s="65">
        <f t="shared" si="4"/>
        <v>53073.8</v>
      </c>
      <c r="AC24" s="72">
        <f t="shared" si="5"/>
        <v>753.8000000000029</v>
      </c>
      <c r="AD24" s="63"/>
      <c r="AE24" s="67"/>
      <c r="AF24" s="68"/>
      <c r="AG24" s="66"/>
      <c r="AH24" s="69"/>
    </row>
    <row r="25" spans="1:34" ht="10.5" customHeight="1">
      <c r="A25" s="59">
        <f>drivers_list!B25</f>
        <v>53</v>
      </c>
      <c r="B25" s="59" t="str">
        <f>drivers_list!C25</f>
        <v>Приймак Михайло</v>
      </c>
      <c r="C25" s="59" t="str">
        <f>drivers_list!E25</f>
        <v>Козлов Геннадій</v>
      </c>
      <c r="D25" s="60"/>
      <c r="E25" s="60"/>
      <c r="F25" s="61"/>
      <c r="G25" s="62"/>
      <c r="H25" s="62"/>
      <c r="I25" s="63"/>
      <c r="J25" s="64"/>
      <c r="K25" s="64"/>
      <c r="L25" s="65"/>
      <c r="M25" s="65"/>
      <c r="N25" s="65"/>
      <c r="O25" s="65"/>
      <c r="P25" s="66"/>
      <c r="Q25" s="66"/>
      <c r="R25" s="60">
        <v>14</v>
      </c>
      <c r="S25" s="60">
        <v>31</v>
      </c>
      <c r="T25" s="61">
        <v>0</v>
      </c>
      <c r="U25" s="62">
        <v>14</v>
      </c>
      <c r="V25" s="62">
        <v>42</v>
      </c>
      <c r="W25" s="63">
        <v>50.8</v>
      </c>
      <c r="X25" s="64">
        <f t="shared" si="0"/>
        <v>0</v>
      </c>
      <c r="Y25" s="64">
        <f t="shared" si="1"/>
        <v>11</v>
      </c>
      <c r="Z25" s="65">
        <f t="shared" si="2"/>
        <v>50.80000000000291</v>
      </c>
      <c r="AA25" s="65">
        <f t="shared" si="3"/>
        <v>52260</v>
      </c>
      <c r="AB25" s="65">
        <f t="shared" si="4"/>
        <v>52970.8</v>
      </c>
      <c r="AC25" s="72">
        <f t="shared" si="5"/>
        <v>710.8000000000029</v>
      </c>
      <c r="AD25" s="63"/>
      <c r="AE25" s="67"/>
      <c r="AF25" s="68"/>
      <c r="AG25" s="66"/>
      <c r="AH25" s="69"/>
    </row>
    <row r="26" spans="1:34" ht="10.5" customHeight="1">
      <c r="A26" s="59" t="str">
        <f>drivers_list!B26</f>
        <v>"0000"</v>
      </c>
      <c r="B26" s="59" t="str">
        <f>drivers_list!C26</f>
        <v>N11</v>
      </c>
      <c r="C26" s="59" t="str">
        <f>drivers_list!E26</f>
        <v>N12</v>
      </c>
      <c r="D26" s="60"/>
      <c r="E26" s="60"/>
      <c r="F26" s="61"/>
      <c r="G26" s="62"/>
      <c r="H26" s="62"/>
      <c r="I26" s="63"/>
      <c r="J26" s="64"/>
      <c r="K26" s="64"/>
      <c r="L26" s="65"/>
      <c r="M26" s="65"/>
      <c r="N26" s="65"/>
      <c r="O26" s="65"/>
      <c r="P26" s="66"/>
      <c r="Q26" s="66"/>
      <c r="R26" s="60">
        <v>14</v>
      </c>
      <c r="S26" s="60"/>
      <c r="T26" s="61">
        <v>0</v>
      </c>
      <c r="U26" s="62">
        <v>13</v>
      </c>
      <c r="V26" s="62"/>
      <c r="W26" s="63"/>
      <c r="X26" s="64">
        <f t="shared" si="0"/>
        <v>-1</v>
      </c>
      <c r="Y26" s="64">
        <f t="shared" si="1"/>
        <v>0</v>
      </c>
      <c r="Z26" s="65">
        <f t="shared" si="2"/>
        <v>0</v>
      </c>
      <c r="AA26" s="65">
        <f t="shared" si="3"/>
        <v>50400</v>
      </c>
      <c r="AB26" s="65">
        <f t="shared" si="4"/>
        <v>46800</v>
      </c>
      <c r="AC26" s="72">
        <f t="shared" si="5"/>
        <v>-3600</v>
      </c>
      <c r="AD26" s="63"/>
      <c r="AE26" s="67"/>
      <c r="AF26" s="68"/>
      <c r="AG26" s="66"/>
      <c r="AH26" s="69"/>
    </row>
    <row r="27" spans="1:34" ht="10.5" customHeight="1">
      <c r="A27" s="59" t="str">
        <f>drivers_list!B27</f>
        <v>"000"</v>
      </c>
      <c r="B27" s="59" t="str">
        <f>drivers_list!C27</f>
        <v>N21</v>
      </c>
      <c r="C27" s="59" t="str">
        <f>drivers_list!E27</f>
        <v>N22</v>
      </c>
      <c r="D27" s="60"/>
      <c r="E27" s="60"/>
      <c r="F27" s="61"/>
      <c r="G27" s="62"/>
      <c r="H27" s="62"/>
      <c r="I27" s="63"/>
      <c r="J27" s="64"/>
      <c r="K27" s="64"/>
      <c r="L27" s="65"/>
      <c r="M27" s="65"/>
      <c r="N27" s="65"/>
      <c r="O27" s="65"/>
      <c r="P27" s="66"/>
      <c r="Q27" s="66"/>
      <c r="R27" s="60">
        <v>14</v>
      </c>
      <c r="S27" s="60">
        <v>9</v>
      </c>
      <c r="T27" s="61">
        <v>0</v>
      </c>
      <c r="U27" s="62">
        <v>14</v>
      </c>
      <c r="V27" s="62">
        <v>21</v>
      </c>
      <c r="W27" s="63">
        <v>15.4</v>
      </c>
      <c r="X27" s="64">
        <f t="shared" si="0"/>
        <v>0</v>
      </c>
      <c r="Y27" s="64">
        <f t="shared" si="1"/>
        <v>12</v>
      </c>
      <c r="Z27" s="65">
        <f t="shared" si="2"/>
        <v>15.400000000001455</v>
      </c>
      <c r="AA27" s="65">
        <f t="shared" si="3"/>
        <v>50940</v>
      </c>
      <c r="AB27" s="65">
        <f t="shared" si="4"/>
        <v>51675.4</v>
      </c>
      <c r="AC27" s="72">
        <f t="shared" si="5"/>
        <v>735.4000000000015</v>
      </c>
      <c r="AD27" s="63"/>
      <c r="AE27" s="67"/>
      <c r="AF27" s="68"/>
      <c r="AG27" s="66"/>
      <c r="AH27" s="69"/>
    </row>
    <row r="28" spans="1:34" ht="10.5" customHeight="1">
      <c r="A28" s="59" t="str">
        <f>drivers_list!B28</f>
        <v>"00"</v>
      </c>
      <c r="B28" s="59" t="str">
        <f>drivers_list!C28</f>
        <v>N31</v>
      </c>
      <c r="C28" s="59" t="str">
        <f>drivers_list!E28</f>
        <v>N32</v>
      </c>
      <c r="D28" s="60"/>
      <c r="E28" s="60"/>
      <c r="F28" s="61"/>
      <c r="G28" s="62"/>
      <c r="H28" s="62"/>
      <c r="I28" s="63"/>
      <c r="J28" s="64"/>
      <c r="K28" s="64"/>
      <c r="L28" s="65"/>
      <c r="M28" s="65"/>
      <c r="N28" s="65"/>
      <c r="O28" s="65"/>
      <c r="P28" s="66"/>
      <c r="Q28" s="66"/>
      <c r="R28" s="60">
        <v>14</v>
      </c>
      <c r="S28" s="60">
        <v>7</v>
      </c>
      <c r="T28" s="61">
        <v>0</v>
      </c>
      <c r="U28" s="62">
        <v>14</v>
      </c>
      <c r="V28" s="62">
        <v>18</v>
      </c>
      <c r="W28" s="63">
        <v>48.4</v>
      </c>
      <c r="X28" s="64">
        <f t="shared" si="0"/>
        <v>0</v>
      </c>
      <c r="Y28" s="64">
        <f t="shared" si="1"/>
        <v>11</v>
      </c>
      <c r="Z28" s="65">
        <f t="shared" si="2"/>
        <v>48.400000000001455</v>
      </c>
      <c r="AA28" s="65">
        <f t="shared" si="3"/>
        <v>50820</v>
      </c>
      <c r="AB28" s="65">
        <f t="shared" si="4"/>
        <v>51528.4</v>
      </c>
      <c r="AC28" s="72">
        <f t="shared" si="5"/>
        <v>708.4000000000015</v>
      </c>
      <c r="AD28" s="63"/>
      <c r="AE28" s="67"/>
      <c r="AF28" s="68"/>
      <c r="AG28" s="66"/>
      <c r="AH28" s="69"/>
    </row>
    <row r="29" spans="1:34" ht="10.5" customHeight="1">
      <c r="A29" s="59" t="str">
        <f>drivers_list!B29</f>
        <v>"0"</v>
      </c>
      <c r="B29" s="59" t="str">
        <f>drivers_list!C29</f>
        <v>N41</v>
      </c>
      <c r="C29" s="59" t="str">
        <f>drivers_list!E29</f>
        <v>N42</v>
      </c>
      <c r="D29" s="60"/>
      <c r="E29" s="60"/>
      <c r="F29" s="61"/>
      <c r="G29" s="62"/>
      <c r="H29" s="62"/>
      <c r="I29" s="63"/>
      <c r="J29" s="64"/>
      <c r="K29" s="64"/>
      <c r="L29" s="65"/>
      <c r="M29" s="65"/>
      <c r="N29" s="65"/>
      <c r="O29" s="65"/>
      <c r="P29" s="66"/>
      <c r="Q29" s="66"/>
      <c r="R29" s="60">
        <v>14</v>
      </c>
      <c r="S29" s="60">
        <v>5</v>
      </c>
      <c r="T29" s="61">
        <v>0</v>
      </c>
      <c r="U29" s="62">
        <v>14</v>
      </c>
      <c r="V29" s="62">
        <v>16</v>
      </c>
      <c r="W29" s="63">
        <v>45.2</v>
      </c>
      <c r="X29" s="64">
        <f t="shared" si="0"/>
        <v>0</v>
      </c>
      <c r="Y29" s="64">
        <f t="shared" si="1"/>
        <v>11</v>
      </c>
      <c r="Z29" s="65">
        <f t="shared" si="2"/>
        <v>45.19999999999709</v>
      </c>
      <c r="AA29" s="65">
        <f t="shared" si="3"/>
        <v>50700</v>
      </c>
      <c r="AB29" s="65">
        <f t="shared" si="4"/>
        <v>51405.2</v>
      </c>
      <c r="AC29" s="72">
        <f t="shared" si="5"/>
        <v>705.1999999999971</v>
      </c>
      <c r="AD29" s="63"/>
      <c r="AE29" s="67"/>
      <c r="AF29" s="68"/>
      <c r="AG29" s="66"/>
      <c r="AH29" s="69"/>
    </row>
    <row r="30" ht="15">
      <c r="AE30" s="1"/>
    </row>
    <row r="31" ht="15">
      <c r="AE31" s="1"/>
    </row>
    <row r="32" ht="15">
      <c r="AE32" s="1"/>
    </row>
    <row r="33" ht="15">
      <c r="AE33" s="1"/>
    </row>
    <row r="34" ht="15">
      <c r="AE34" s="1"/>
    </row>
    <row r="35" ht="15">
      <c r="AE35" s="1"/>
    </row>
    <row r="36" ht="15">
      <c r="AE36" s="1"/>
    </row>
    <row r="37" ht="15">
      <c r="AE37" s="1"/>
    </row>
    <row r="38" ht="15">
      <c r="AE3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">
      <selection activeCell="M35" sqref="M35"/>
    </sheetView>
  </sheetViews>
  <sheetFormatPr defaultColWidth="9.140625" defaultRowHeight="15"/>
  <cols>
    <col min="1" max="1" width="5.00390625" style="0" customWidth="1"/>
    <col min="2" max="2" width="22.00390625" style="0" hidden="1" customWidth="1"/>
    <col min="3" max="3" width="22.57421875" style="0" hidden="1" customWidth="1"/>
    <col min="4" max="4" width="3.57421875" style="0" customWidth="1"/>
    <col min="5" max="5" width="3.00390625" style="0" customWidth="1"/>
    <col min="6" max="6" width="4.7109375" style="0" customWidth="1"/>
    <col min="7" max="7" width="3.28125" style="0" customWidth="1"/>
    <col min="8" max="8" width="3.421875" style="0" customWidth="1"/>
    <col min="9" max="9" width="5.28125" style="0" customWidth="1"/>
    <col min="10" max="10" width="2.8515625" style="0" customWidth="1"/>
    <col min="11" max="11" width="3.28125" style="0" customWidth="1"/>
    <col min="12" max="12" width="4.140625" style="0" customWidth="1"/>
    <col min="13" max="13" width="10.28125" style="0" customWidth="1"/>
    <col min="14" max="14" width="9.140625" style="0" customWidth="1"/>
    <col min="15" max="15" width="8.7109375" style="0" customWidth="1"/>
    <col min="16" max="16" width="6.28125" style="0" customWidth="1"/>
    <col min="17" max="17" width="5.140625" style="0" customWidth="1"/>
    <col min="18" max="18" width="2.8515625" style="0" customWidth="1"/>
    <col min="19" max="19" width="3.421875" style="0" customWidth="1"/>
    <col min="20" max="20" width="5.421875" style="0" customWidth="1"/>
    <col min="21" max="22" width="3.421875" style="0" customWidth="1"/>
    <col min="23" max="23" width="6.140625" style="0" customWidth="1"/>
    <col min="24" max="24" width="3.140625" style="0" customWidth="1"/>
    <col min="25" max="25" width="3.57421875" style="0" customWidth="1"/>
    <col min="26" max="26" width="5.421875" style="0" customWidth="1"/>
    <col min="27" max="27" width="8.7109375" style="0" customWidth="1"/>
    <col min="28" max="28" width="9.57421875" style="0" customWidth="1"/>
    <col min="29" max="29" width="9.28125" style="0" customWidth="1"/>
    <col min="30" max="30" width="7.7109375" style="0" customWidth="1"/>
    <col min="31" max="31" width="2.57421875" style="0" customWidth="1"/>
    <col min="32" max="32" width="3.421875" style="0" customWidth="1"/>
    <col min="33" max="33" width="5.421875" style="0" customWidth="1"/>
    <col min="34" max="34" width="8.421875" style="0" customWidth="1"/>
  </cols>
  <sheetData>
    <row r="1" ht="15">
      <c r="AE1" s="1"/>
    </row>
    <row r="2" spans="1:34" ht="15">
      <c r="A2" s="50"/>
      <c r="B2" s="50"/>
      <c r="C2" s="50"/>
      <c r="D2" s="51" t="s">
        <v>11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 t="s">
        <v>158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3"/>
      <c r="AF2" s="50"/>
      <c r="AG2" s="50"/>
      <c r="AH2" s="50"/>
    </row>
    <row r="3" spans="1:34" ht="15">
      <c r="A3" s="50"/>
      <c r="B3" s="50"/>
      <c r="C3" s="50"/>
      <c r="D3" s="50" t="s">
        <v>150</v>
      </c>
      <c r="E3" s="50"/>
      <c r="F3" s="50"/>
      <c r="G3" s="50" t="s">
        <v>151</v>
      </c>
      <c r="H3" s="50"/>
      <c r="I3" s="50"/>
      <c r="J3" s="50" t="s">
        <v>9</v>
      </c>
      <c r="K3" s="50"/>
      <c r="L3" s="50"/>
      <c r="M3" s="50"/>
      <c r="N3" s="50"/>
      <c r="O3" s="50"/>
      <c r="P3" s="50"/>
      <c r="Q3" s="50"/>
      <c r="R3" s="50" t="s">
        <v>150</v>
      </c>
      <c r="S3" s="50"/>
      <c r="T3" s="50"/>
      <c r="U3" s="50" t="s">
        <v>151</v>
      </c>
      <c r="V3" s="50"/>
      <c r="W3" s="50"/>
      <c r="X3" s="50" t="s">
        <v>9</v>
      </c>
      <c r="Y3" s="50"/>
      <c r="Z3" s="50"/>
      <c r="AA3" s="50"/>
      <c r="AB3" s="50"/>
      <c r="AC3" s="50"/>
      <c r="AD3" s="50"/>
      <c r="AE3" s="53" t="s">
        <v>17</v>
      </c>
      <c r="AF3" s="50"/>
      <c r="AG3" s="50"/>
      <c r="AH3" s="50"/>
    </row>
    <row r="4" spans="1:34" ht="45.75">
      <c r="A4" s="54" t="s">
        <v>6</v>
      </c>
      <c r="B4" s="55" t="s">
        <v>7</v>
      </c>
      <c r="C4" s="55" t="s">
        <v>8</v>
      </c>
      <c r="D4" s="56" t="s">
        <v>0</v>
      </c>
      <c r="E4" s="56" t="s">
        <v>1</v>
      </c>
      <c r="F4" s="56" t="s">
        <v>2</v>
      </c>
      <c r="G4" s="56" t="s">
        <v>0</v>
      </c>
      <c r="H4" s="56" t="s">
        <v>1</v>
      </c>
      <c r="I4" s="56" t="s">
        <v>2</v>
      </c>
      <c r="J4" s="56" t="s">
        <v>0</v>
      </c>
      <c r="K4" s="56" t="s">
        <v>1</v>
      </c>
      <c r="L4" s="56" t="s">
        <v>2</v>
      </c>
      <c r="M4" s="57" t="s">
        <v>4</v>
      </c>
      <c r="N4" s="57" t="s">
        <v>3</v>
      </c>
      <c r="O4" s="57" t="s">
        <v>5</v>
      </c>
      <c r="P4" s="57" t="s">
        <v>13</v>
      </c>
      <c r="Q4" s="57" t="s">
        <v>10</v>
      </c>
      <c r="R4" s="56" t="s">
        <v>0</v>
      </c>
      <c r="S4" s="56" t="s">
        <v>1</v>
      </c>
      <c r="T4" s="56" t="s">
        <v>2</v>
      </c>
      <c r="U4" s="56" t="s">
        <v>0</v>
      </c>
      <c r="V4" s="56" t="s">
        <v>1</v>
      </c>
      <c r="W4" s="56" t="s">
        <v>2</v>
      </c>
      <c r="X4" s="56" t="s">
        <v>0</v>
      </c>
      <c r="Y4" s="56" t="s">
        <v>1</v>
      </c>
      <c r="Z4" s="56" t="s">
        <v>2</v>
      </c>
      <c r="AA4" s="57" t="s">
        <v>4</v>
      </c>
      <c r="AB4" s="57" t="s">
        <v>3</v>
      </c>
      <c r="AC4" s="57" t="s">
        <v>5</v>
      </c>
      <c r="AD4" s="57" t="s">
        <v>14</v>
      </c>
      <c r="AE4" s="58" t="s">
        <v>0</v>
      </c>
      <c r="AF4" s="56" t="s">
        <v>1</v>
      </c>
      <c r="AG4" s="56" t="s">
        <v>2</v>
      </c>
      <c r="AH4" s="56" t="s">
        <v>18</v>
      </c>
    </row>
    <row r="5" spans="1:34" ht="10.5" customHeight="1">
      <c r="A5" s="59">
        <f>drivers_list!B5</f>
        <v>42</v>
      </c>
      <c r="B5" s="59" t="str">
        <f>drivers_list!C5</f>
        <v>Олесов Егор</v>
      </c>
      <c r="C5" s="59" t="str">
        <f>drivers_list!E5</f>
        <v>Опанасюк Олександр</v>
      </c>
      <c r="D5" s="60">
        <v>14</v>
      </c>
      <c r="E5" s="60">
        <v>0</v>
      </c>
      <c r="F5" s="61">
        <v>0</v>
      </c>
      <c r="G5" s="62">
        <v>14</v>
      </c>
      <c r="H5" s="62">
        <v>17</v>
      </c>
      <c r="I5" s="63">
        <v>0</v>
      </c>
      <c r="J5" s="64">
        <f>INT(O5/3600)</f>
        <v>0</v>
      </c>
      <c r="K5" s="64">
        <f>INT((O5-J5*3600)/60)</f>
        <v>17</v>
      </c>
      <c r="L5" s="65">
        <f>O5-(J5*3600+K5*60)</f>
        <v>0</v>
      </c>
      <c r="M5" s="65">
        <f>D5*3600+E5*60+F5</f>
        <v>50400</v>
      </c>
      <c r="N5" s="65">
        <f>G5*3600+H5*60+I5</f>
        <v>51420</v>
      </c>
      <c r="O5" s="65">
        <f>N5-M5</f>
        <v>1020</v>
      </c>
      <c r="P5" s="66">
        <f>IF(O5&lt;time_NORMS!A3,(time_NORMS!A3-O5)*time_NORMS!D3,"0,00")</f>
        <v>59.9994</v>
      </c>
      <c r="Q5" s="66" t="str">
        <f>IF(O5&gt;time_NORMS!A3,(O5-time_NORMS!A3)*time_NORMS!E3,"0,00")</f>
        <v>0,00</v>
      </c>
      <c r="R5" s="60">
        <v>14</v>
      </c>
      <c r="S5" s="60">
        <v>3</v>
      </c>
      <c r="T5" s="61">
        <v>0</v>
      </c>
      <c r="U5" s="62">
        <v>13</v>
      </c>
      <c r="V5" s="62">
        <v>5</v>
      </c>
      <c r="W5" s="63">
        <v>0</v>
      </c>
      <c r="X5" s="64">
        <f>INT(AC5/3600)</f>
        <v>-1</v>
      </c>
      <c r="Y5" s="64">
        <f>INT((AC5-X5*3600)/60)</f>
        <v>2</v>
      </c>
      <c r="Z5" s="65">
        <f>AC5-(X5*3600+Y5*60)</f>
        <v>0</v>
      </c>
      <c r="AA5" s="65">
        <f>R5*3600+S5*60+T5</f>
        <v>50580</v>
      </c>
      <c r="AB5" s="65">
        <f>U5*3600+V5*60+W5</f>
        <v>47100</v>
      </c>
      <c r="AC5" s="73">
        <f>AB5-AA5</f>
        <v>-3480</v>
      </c>
      <c r="AD5" s="63">
        <v>0</v>
      </c>
      <c r="AE5" s="67">
        <f>INT(AH5/3600)</f>
        <v>-1</v>
      </c>
      <c r="AF5" s="68">
        <f>INT((AH5-AE5*3600)/60)</f>
        <v>2</v>
      </c>
      <c r="AG5" s="66">
        <f>AH5-(AE5*3600+AF5*60)</f>
        <v>59.99940000000015</v>
      </c>
      <c r="AH5" s="69">
        <f>SUM(AD5,AC5,Q5,P5)</f>
        <v>-3420.0006</v>
      </c>
    </row>
    <row r="6" spans="1:34" ht="10.5" customHeight="1">
      <c r="A6" s="59">
        <f>drivers_list!B6</f>
        <v>48</v>
      </c>
      <c r="B6" s="59" t="str">
        <f>drivers_list!C6</f>
        <v>Руденко Олександр </v>
      </c>
      <c r="C6" s="59" t="str">
        <f>drivers_list!E6</f>
        <v>Теплов Олег</v>
      </c>
      <c r="D6" s="60"/>
      <c r="E6" s="60"/>
      <c r="F6" s="61"/>
      <c r="G6" s="62"/>
      <c r="H6" s="62"/>
      <c r="I6" s="63"/>
      <c r="J6" s="64"/>
      <c r="K6" s="64"/>
      <c r="L6" s="65"/>
      <c r="M6" s="65"/>
      <c r="N6" s="65"/>
      <c r="O6" s="65"/>
      <c r="P6" s="66"/>
      <c r="Q6" s="66"/>
      <c r="R6" s="60">
        <v>15</v>
      </c>
      <c r="S6" s="60">
        <v>1</v>
      </c>
      <c r="T6" s="61">
        <v>0</v>
      </c>
      <c r="U6" s="62">
        <v>15</v>
      </c>
      <c r="V6" s="62">
        <v>14</v>
      </c>
      <c r="W6" s="63">
        <v>19.2</v>
      </c>
      <c r="X6" s="64">
        <f aca="true" t="shared" si="0" ref="X6:X29">INT(AC6/3600)</f>
        <v>0</v>
      </c>
      <c r="Y6" s="64">
        <f aca="true" t="shared" si="1" ref="Y6:Y29">INT((AC6-X6*3600)/60)</f>
        <v>13</v>
      </c>
      <c r="Z6" s="65">
        <f aca="true" t="shared" si="2" ref="Z6:Z29">AC6-(X6*3600+Y6*60)</f>
        <v>19.19999999999709</v>
      </c>
      <c r="AA6" s="65">
        <f aca="true" t="shared" si="3" ref="AA6:AA29">R6*3600+S6*60+T6</f>
        <v>54060</v>
      </c>
      <c r="AB6" s="65">
        <f aca="true" t="shared" si="4" ref="AB6:AB29">U6*3600+V6*60+W6</f>
        <v>54859.2</v>
      </c>
      <c r="AC6" s="73">
        <f aca="true" t="shared" si="5" ref="AC6:AC29">AB6-AA6</f>
        <v>799.1999999999971</v>
      </c>
      <c r="AD6" s="63"/>
      <c r="AE6" s="67"/>
      <c r="AF6" s="68"/>
      <c r="AG6" s="66"/>
      <c r="AH6" s="69"/>
    </row>
    <row r="7" spans="1:34" ht="10.5" customHeight="1">
      <c r="A7" s="59">
        <f>drivers_list!B7</f>
        <v>38</v>
      </c>
      <c r="B7" s="59" t="str">
        <f>drivers_list!C7</f>
        <v>Кукарека Олег </v>
      </c>
      <c r="C7" s="59" t="str">
        <f>drivers_list!E7</f>
        <v>Бондаренко Ірина</v>
      </c>
      <c r="D7" s="60"/>
      <c r="E7" s="60"/>
      <c r="F7" s="61"/>
      <c r="G7" s="62"/>
      <c r="H7" s="62"/>
      <c r="I7" s="63"/>
      <c r="J7" s="64"/>
      <c r="K7" s="64"/>
      <c r="L7" s="65"/>
      <c r="M7" s="65"/>
      <c r="N7" s="65"/>
      <c r="O7" s="65"/>
      <c r="P7" s="66"/>
      <c r="Q7" s="66"/>
      <c r="R7" s="60">
        <v>15</v>
      </c>
      <c r="S7" s="60">
        <v>2</v>
      </c>
      <c r="T7" s="61">
        <v>0</v>
      </c>
      <c r="U7" s="62">
        <v>15</v>
      </c>
      <c r="V7" s="62">
        <v>20</v>
      </c>
      <c r="W7" s="63">
        <v>37.2</v>
      </c>
      <c r="X7" s="64">
        <f t="shared" si="0"/>
        <v>0</v>
      </c>
      <c r="Y7" s="64">
        <f t="shared" si="1"/>
        <v>18</v>
      </c>
      <c r="Z7" s="65">
        <f t="shared" si="2"/>
        <v>37.19999999999709</v>
      </c>
      <c r="AA7" s="65">
        <f t="shared" si="3"/>
        <v>54120</v>
      </c>
      <c r="AB7" s="65">
        <f t="shared" si="4"/>
        <v>55237.2</v>
      </c>
      <c r="AC7" s="73">
        <f t="shared" si="5"/>
        <v>1117.199999999997</v>
      </c>
      <c r="AD7" s="63"/>
      <c r="AE7" s="67"/>
      <c r="AF7" s="68"/>
      <c r="AG7" s="66"/>
      <c r="AH7" s="69"/>
    </row>
    <row r="8" spans="1:34" ht="10.5" customHeight="1">
      <c r="A8" s="59">
        <f>drivers_list!B8</f>
        <v>36</v>
      </c>
      <c r="B8" s="59" t="str">
        <f>drivers_list!C8</f>
        <v>КАТ</v>
      </c>
      <c r="C8" s="59" t="str">
        <f>drivers_list!E8</f>
        <v>Бондар Максим</v>
      </c>
      <c r="D8" s="60"/>
      <c r="E8" s="60"/>
      <c r="F8" s="61"/>
      <c r="G8" s="62"/>
      <c r="H8" s="62"/>
      <c r="I8" s="63"/>
      <c r="J8" s="64"/>
      <c r="K8" s="64"/>
      <c r="L8" s="65"/>
      <c r="M8" s="65"/>
      <c r="N8" s="65"/>
      <c r="O8" s="65"/>
      <c r="P8" s="66"/>
      <c r="Q8" s="66"/>
      <c r="R8" s="60">
        <v>14</v>
      </c>
      <c r="S8" s="60">
        <v>57</v>
      </c>
      <c r="T8" s="61">
        <v>0</v>
      </c>
      <c r="U8" s="62">
        <v>15</v>
      </c>
      <c r="V8" s="62">
        <v>6</v>
      </c>
      <c r="W8" s="63">
        <v>11.1</v>
      </c>
      <c r="X8" s="64">
        <f t="shared" si="0"/>
        <v>0</v>
      </c>
      <c r="Y8" s="64">
        <f t="shared" si="1"/>
        <v>9</v>
      </c>
      <c r="Z8" s="65">
        <f t="shared" si="2"/>
        <v>11.099999999998545</v>
      </c>
      <c r="AA8" s="65">
        <f t="shared" si="3"/>
        <v>53820</v>
      </c>
      <c r="AB8" s="65">
        <f t="shared" si="4"/>
        <v>54371.1</v>
      </c>
      <c r="AC8" s="73">
        <f t="shared" si="5"/>
        <v>551.0999999999985</v>
      </c>
      <c r="AD8" s="63"/>
      <c r="AE8" s="67"/>
      <c r="AF8" s="68"/>
      <c r="AG8" s="66"/>
      <c r="AH8" s="69"/>
    </row>
    <row r="9" spans="1:34" ht="10.5" customHeight="1">
      <c r="A9" s="59">
        <f>drivers_list!B9</f>
        <v>44</v>
      </c>
      <c r="B9" s="59" t="str">
        <f>drivers_list!C9</f>
        <v>Дембик Дмитрий</v>
      </c>
      <c r="C9" s="59" t="str">
        <f>drivers_list!E9</f>
        <v>Ваганова Юлия</v>
      </c>
      <c r="D9" s="60"/>
      <c r="E9" s="60"/>
      <c r="F9" s="61"/>
      <c r="G9" s="62"/>
      <c r="H9" s="62"/>
      <c r="I9" s="63"/>
      <c r="J9" s="64"/>
      <c r="K9" s="64"/>
      <c r="L9" s="65"/>
      <c r="M9" s="65"/>
      <c r="N9" s="65"/>
      <c r="O9" s="65"/>
      <c r="P9" s="66"/>
      <c r="Q9" s="66"/>
      <c r="R9" s="60">
        <v>14</v>
      </c>
      <c r="S9" s="60">
        <v>58</v>
      </c>
      <c r="T9" s="61">
        <v>0</v>
      </c>
      <c r="U9" s="62">
        <v>13</v>
      </c>
      <c r="V9" s="62"/>
      <c r="W9" s="63"/>
      <c r="X9" s="64">
        <f t="shared" si="0"/>
        <v>-2</v>
      </c>
      <c r="Y9" s="64">
        <f t="shared" si="1"/>
        <v>2</v>
      </c>
      <c r="Z9" s="65">
        <f t="shared" si="2"/>
        <v>0</v>
      </c>
      <c r="AA9" s="65">
        <f t="shared" si="3"/>
        <v>53880</v>
      </c>
      <c r="AB9" s="65">
        <f t="shared" si="4"/>
        <v>46800</v>
      </c>
      <c r="AC9" s="73">
        <f t="shared" si="5"/>
        <v>-7080</v>
      </c>
      <c r="AD9" s="63"/>
      <c r="AE9" s="67"/>
      <c r="AF9" s="68"/>
      <c r="AG9" s="66"/>
      <c r="AH9" s="69"/>
    </row>
    <row r="10" spans="1:34" ht="10.5" customHeight="1">
      <c r="A10" s="59">
        <f>drivers_list!B10</f>
        <v>54</v>
      </c>
      <c r="B10" s="59" t="str">
        <f>drivers_list!C10</f>
        <v>Камратов Сергій</v>
      </c>
      <c r="C10" s="59" t="str">
        <f>drivers_list!E10</f>
        <v>Добріков Віктор</v>
      </c>
      <c r="D10" s="60"/>
      <c r="E10" s="60"/>
      <c r="F10" s="61"/>
      <c r="G10" s="62"/>
      <c r="H10" s="62"/>
      <c r="I10" s="63"/>
      <c r="J10" s="64"/>
      <c r="K10" s="64"/>
      <c r="L10" s="65"/>
      <c r="M10" s="65"/>
      <c r="N10" s="65"/>
      <c r="O10" s="65"/>
      <c r="P10" s="66"/>
      <c r="Q10" s="66"/>
      <c r="R10" s="60">
        <v>14</v>
      </c>
      <c r="S10" s="60">
        <v>59</v>
      </c>
      <c r="T10" s="61">
        <v>0</v>
      </c>
      <c r="U10" s="62">
        <v>15</v>
      </c>
      <c r="V10" s="62">
        <v>13</v>
      </c>
      <c r="W10" s="63">
        <v>53.6</v>
      </c>
      <c r="X10" s="64">
        <f t="shared" si="0"/>
        <v>0</v>
      </c>
      <c r="Y10" s="64">
        <f t="shared" si="1"/>
        <v>14</v>
      </c>
      <c r="Z10" s="65">
        <f t="shared" si="2"/>
        <v>53.599999999998545</v>
      </c>
      <c r="AA10" s="65">
        <f t="shared" si="3"/>
        <v>53940</v>
      </c>
      <c r="AB10" s="65">
        <f t="shared" si="4"/>
        <v>54833.6</v>
      </c>
      <c r="AC10" s="73">
        <f t="shared" si="5"/>
        <v>893.5999999999985</v>
      </c>
      <c r="AD10" s="63"/>
      <c r="AE10" s="67"/>
      <c r="AF10" s="68"/>
      <c r="AG10" s="66"/>
      <c r="AH10" s="69"/>
    </row>
    <row r="11" spans="1:34" ht="10.5" customHeight="1">
      <c r="A11" s="59">
        <f>drivers_list!B11</f>
        <v>39</v>
      </c>
      <c r="B11" s="59" t="str">
        <f>drivers_list!C11</f>
        <v>Гальвес Олександр</v>
      </c>
      <c r="C11" s="59" t="str">
        <f>drivers_list!E11</f>
        <v>Жилин Артем</v>
      </c>
      <c r="D11" s="60"/>
      <c r="E11" s="60"/>
      <c r="F11" s="61"/>
      <c r="G11" s="62"/>
      <c r="H11" s="62"/>
      <c r="I11" s="63"/>
      <c r="J11" s="64"/>
      <c r="K11" s="64"/>
      <c r="L11" s="65"/>
      <c r="M11" s="65"/>
      <c r="N11" s="65"/>
      <c r="O11" s="65"/>
      <c r="P11" s="66"/>
      <c r="Q11" s="66"/>
      <c r="R11" s="60">
        <v>15</v>
      </c>
      <c r="S11" s="60">
        <v>4</v>
      </c>
      <c r="T11" s="61">
        <v>0</v>
      </c>
      <c r="U11" s="62">
        <v>13</v>
      </c>
      <c r="V11" s="62"/>
      <c r="W11" s="63"/>
      <c r="X11" s="64">
        <f t="shared" si="0"/>
        <v>-3</v>
      </c>
      <c r="Y11" s="64">
        <f t="shared" si="1"/>
        <v>56</v>
      </c>
      <c r="Z11" s="65">
        <f t="shared" si="2"/>
        <v>0</v>
      </c>
      <c r="AA11" s="65">
        <f t="shared" si="3"/>
        <v>54240</v>
      </c>
      <c r="AB11" s="65">
        <f t="shared" si="4"/>
        <v>46800</v>
      </c>
      <c r="AC11" s="73">
        <f t="shared" si="5"/>
        <v>-7440</v>
      </c>
      <c r="AD11" s="63"/>
      <c r="AE11" s="67"/>
      <c r="AF11" s="68"/>
      <c r="AG11" s="66"/>
      <c r="AH11" s="69"/>
    </row>
    <row r="12" spans="1:34" ht="10.5" customHeight="1">
      <c r="A12" s="59">
        <f>drivers_list!B12</f>
        <v>40</v>
      </c>
      <c r="B12" s="59" t="str">
        <f>drivers_list!C12</f>
        <v>Івахно Юрій</v>
      </c>
      <c r="C12" s="59" t="str">
        <f>drivers_list!E12</f>
        <v>Хиля Євгеній</v>
      </c>
      <c r="D12" s="60"/>
      <c r="E12" s="60"/>
      <c r="F12" s="61"/>
      <c r="G12" s="62"/>
      <c r="H12" s="62"/>
      <c r="I12" s="63"/>
      <c r="J12" s="64"/>
      <c r="K12" s="64"/>
      <c r="L12" s="65"/>
      <c r="M12" s="65"/>
      <c r="N12" s="65"/>
      <c r="O12" s="65"/>
      <c r="P12" s="66"/>
      <c r="Q12" s="66"/>
      <c r="R12" s="60">
        <v>15</v>
      </c>
      <c r="S12" s="60">
        <v>5</v>
      </c>
      <c r="T12" s="61">
        <v>0</v>
      </c>
      <c r="U12" s="62">
        <v>15</v>
      </c>
      <c r="V12" s="62">
        <v>19</v>
      </c>
      <c r="W12" s="63">
        <v>1.6</v>
      </c>
      <c r="X12" s="64">
        <f t="shared" si="0"/>
        <v>0</v>
      </c>
      <c r="Y12" s="64">
        <f t="shared" si="1"/>
        <v>14</v>
      </c>
      <c r="Z12" s="65">
        <f t="shared" si="2"/>
        <v>1.5999999999985448</v>
      </c>
      <c r="AA12" s="65">
        <f t="shared" si="3"/>
        <v>54300</v>
      </c>
      <c r="AB12" s="65">
        <f t="shared" si="4"/>
        <v>55141.6</v>
      </c>
      <c r="AC12" s="73">
        <f t="shared" si="5"/>
        <v>841.5999999999985</v>
      </c>
      <c r="AD12" s="63"/>
      <c r="AE12" s="67"/>
      <c r="AF12" s="68"/>
      <c r="AG12" s="66"/>
      <c r="AH12" s="69"/>
    </row>
    <row r="13" spans="1:34" ht="10.5" customHeight="1">
      <c r="A13" s="59">
        <f>drivers_list!B13</f>
        <v>43</v>
      </c>
      <c r="B13" s="59" t="str">
        <f>drivers_list!C13</f>
        <v>Паливода Геннадій</v>
      </c>
      <c r="C13" s="59" t="str">
        <f>drivers_list!E13</f>
        <v>Корнієнко Віталій</v>
      </c>
      <c r="D13" s="60"/>
      <c r="E13" s="60"/>
      <c r="F13" s="61"/>
      <c r="G13" s="62"/>
      <c r="H13" s="62"/>
      <c r="I13" s="63"/>
      <c r="J13" s="64"/>
      <c r="K13" s="64"/>
      <c r="L13" s="65"/>
      <c r="M13" s="65"/>
      <c r="N13" s="65"/>
      <c r="O13" s="65"/>
      <c r="P13" s="66"/>
      <c r="Q13" s="66"/>
      <c r="R13" s="60">
        <v>15</v>
      </c>
      <c r="S13" s="60">
        <v>6</v>
      </c>
      <c r="T13" s="61">
        <v>0</v>
      </c>
      <c r="U13" s="62">
        <v>15</v>
      </c>
      <c r="V13" s="62">
        <v>38</v>
      </c>
      <c r="W13" s="63">
        <v>41.2</v>
      </c>
      <c r="X13" s="64">
        <f t="shared" si="0"/>
        <v>0</v>
      </c>
      <c r="Y13" s="64">
        <f t="shared" si="1"/>
        <v>32</v>
      </c>
      <c r="Z13" s="65">
        <f t="shared" si="2"/>
        <v>41.19999999999709</v>
      </c>
      <c r="AA13" s="65">
        <f t="shared" si="3"/>
        <v>54360</v>
      </c>
      <c r="AB13" s="65">
        <f t="shared" si="4"/>
        <v>56321.2</v>
      </c>
      <c r="AC13" s="73">
        <f t="shared" si="5"/>
        <v>1961.199999999997</v>
      </c>
      <c r="AD13" s="63"/>
      <c r="AE13" s="67"/>
      <c r="AF13" s="68"/>
      <c r="AG13" s="66"/>
      <c r="AH13" s="69"/>
    </row>
    <row r="14" spans="1:34" ht="10.5" customHeight="1">
      <c r="A14" s="59">
        <f>drivers_list!B14</f>
        <v>50</v>
      </c>
      <c r="B14" s="59" t="str">
        <f>drivers_list!C14</f>
        <v>Колодинський Сергій </v>
      </c>
      <c r="C14" s="59" t="str">
        <f>drivers_list!E14</f>
        <v>Доможирський Павло</v>
      </c>
      <c r="D14" s="60"/>
      <c r="E14" s="60"/>
      <c r="F14" s="61"/>
      <c r="G14" s="62"/>
      <c r="H14" s="62"/>
      <c r="I14" s="63"/>
      <c r="J14" s="64"/>
      <c r="K14" s="64"/>
      <c r="L14" s="65"/>
      <c r="M14" s="65"/>
      <c r="N14" s="65"/>
      <c r="O14" s="65"/>
      <c r="P14" s="66"/>
      <c r="Q14" s="66"/>
      <c r="R14" s="60">
        <v>15</v>
      </c>
      <c r="S14" s="60">
        <v>8</v>
      </c>
      <c r="T14" s="61">
        <v>0</v>
      </c>
      <c r="U14" s="62">
        <v>13</v>
      </c>
      <c r="V14" s="62"/>
      <c r="W14" s="63"/>
      <c r="X14" s="64">
        <f t="shared" si="0"/>
        <v>-3</v>
      </c>
      <c r="Y14" s="64">
        <f t="shared" si="1"/>
        <v>52</v>
      </c>
      <c r="Z14" s="65">
        <f t="shared" si="2"/>
        <v>0</v>
      </c>
      <c r="AA14" s="65">
        <f t="shared" si="3"/>
        <v>54480</v>
      </c>
      <c r="AB14" s="65">
        <f t="shared" si="4"/>
        <v>46800</v>
      </c>
      <c r="AC14" s="73">
        <f t="shared" si="5"/>
        <v>-7680</v>
      </c>
      <c r="AD14" s="63"/>
      <c r="AE14" s="67"/>
      <c r="AF14" s="68"/>
      <c r="AG14" s="66"/>
      <c r="AH14" s="69"/>
    </row>
    <row r="15" spans="1:34" ht="10.5" customHeight="1">
      <c r="A15" s="59">
        <f>drivers_list!B15</f>
        <v>47</v>
      </c>
      <c r="B15" s="59" t="str">
        <f>drivers_list!C15</f>
        <v>Ивко Анатолий</v>
      </c>
      <c r="C15" s="59" t="str">
        <f>drivers_list!E15</f>
        <v>Игорь Мышко</v>
      </c>
      <c r="D15" s="60"/>
      <c r="E15" s="60"/>
      <c r="F15" s="61"/>
      <c r="G15" s="62"/>
      <c r="H15" s="62"/>
      <c r="I15" s="63"/>
      <c r="J15" s="64"/>
      <c r="K15" s="64"/>
      <c r="L15" s="65"/>
      <c r="M15" s="65"/>
      <c r="N15" s="65"/>
      <c r="O15" s="65"/>
      <c r="P15" s="66"/>
      <c r="Q15" s="66"/>
      <c r="R15" s="60">
        <v>15</v>
      </c>
      <c r="S15" s="60">
        <v>9</v>
      </c>
      <c r="T15" s="61">
        <v>0</v>
      </c>
      <c r="U15" s="62">
        <v>15</v>
      </c>
      <c r="V15" s="62">
        <v>29</v>
      </c>
      <c r="W15" s="63">
        <v>19.4</v>
      </c>
      <c r="X15" s="64">
        <f t="shared" si="0"/>
        <v>0</v>
      </c>
      <c r="Y15" s="64">
        <f t="shared" si="1"/>
        <v>20</v>
      </c>
      <c r="Z15" s="65">
        <f t="shared" si="2"/>
        <v>19.400000000001455</v>
      </c>
      <c r="AA15" s="65">
        <f t="shared" si="3"/>
        <v>54540</v>
      </c>
      <c r="AB15" s="65">
        <f t="shared" si="4"/>
        <v>55759.4</v>
      </c>
      <c r="AC15" s="73">
        <f t="shared" si="5"/>
        <v>1219.4000000000015</v>
      </c>
      <c r="AD15" s="63"/>
      <c r="AE15" s="67"/>
      <c r="AF15" s="68"/>
      <c r="AG15" s="66"/>
      <c r="AH15" s="69"/>
    </row>
    <row r="16" spans="1:34" ht="10.5" customHeight="1">
      <c r="A16" s="59">
        <f>drivers_list!B16</f>
        <v>51</v>
      </c>
      <c r="B16" s="59" t="str">
        <f>drivers_list!C16</f>
        <v>Кулинич Ігор</v>
      </c>
      <c r="C16" s="59" t="str">
        <f>drivers_list!E16</f>
        <v>Гресько Юрій</v>
      </c>
      <c r="D16" s="60"/>
      <c r="E16" s="60"/>
      <c r="F16" s="61"/>
      <c r="G16" s="62"/>
      <c r="H16" s="62"/>
      <c r="I16" s="63"/>
      <c r="J16" s="64"/>
      <c r="K16" s="64"/>
      <c r="L16" s="65"/>
      <c r="M16" s="65"/>
      <c r="N16" s="65"/>
      <c r="O16" s="65"/>
      <c r="P16" s="66"/>
      <c r="Q16" s="66"/>
      <c r="R16" s="60">
        <v>15</v>
      </c>
      <c r="S16" s="60"/>
      <c r="T16" s="61">
        <v>0</v>
      </c>
      <c r="U16" s="62">
        <v>13</v>
      </c>
      <c r="V16" s="62"/>
      <c r="W16" s="63"/>
      <c r="X16" s="64">
        <f t="shared" si="0"/>
        <v>-2</v>
      </c>
      <c r="Y16" s="64">
        <f t="shared" si="1"/>
        <v>0</v>
      </c>
      <c r="Z16" s="65">
        <f t="shared" si="2"/>
        <v>0</v>
      </c>
      <c r="AA16" s="65">
        <f t="shared" si="3"/>
        <v>54000</v>
      </c>
      <c r="AB16" s="65">
        <f t="shared" si="4"/>
        <v>46800</v>
      </c>
      <c r="AC16" s="73">
        <f t="shared" si="5"/>
        <v>-7200</v>
      </c>
      <c r="AD16" s="63"/>
      <c r="AE16" s="67"/>
      <c r="AF16" s="68"/>
      <c r="AG16" s="66"/>
      <c r="AH16" s="69"/>
    </row>
    <row r="17" spans="1:34" ht="10.5" customHeight="1">
      <c r="A17" s="59">
        <f>drivers_list!B17</f>
        <v>55</v>
      </c>
      <c r="B17" s="59" t="str">
        <f>drivers_list!C17</f>
        <v>Шурыгин Владимир </v>
      </c>
      <c r="C17" s="59" t="str">
        <f>drivers_list!E17</f>
        <v>Шурыгина Анна </v>
      </c>
      <c r="D17" s="60"/>
      <c r="E17" s="60"/>
      <c r="F17" s="61"/>
      <c r="G17" s="62"/>
      <c r="H17" s="62"/>
      <c r="I17" s="63"/>
      <c r="J17" s="64"/>
      <c r="K17" s="64"/>
      <c r="L17" s="65"/>
      <c r="M17" s="65"/>
      <c r="N17" s="65"/>
      <c r="O17" s="65"/>
      <c r="P17" s="66"/>
      <c r="Q17" s="66"/>
      <c r="R17" s="60">
        <v>15</v>
      </c>
      <c r="S17" s="60">
        <v>11</v>
      </c>
      <c r="T17" s="61">
        <v>0</v>
      </c>
      <c r="U17" s="62">
        <v>13</v>
      </c>
      <c r="V17" s="62"/>
      <c r="W17" s="63"/>
      <c r="X17" s="64">
        <f t="shared" si="0"/>
        <v>-3</v>
      </c>
      <c r="Y17" s="64">
        <f t="shared" si="1"/>
        <v>49</v>
      </c>
      <c r="Z17" s="65">
        <f t="shared" si="2"/>
        <v>0</v>
      </c>
      <c r="AA17" s="65">
        <f t="shared" si="3"/>
        <v>54660</v>
      </c>
      <c r="AB17" s="65">
        <f t="shared" si="4"/>
        <v>46800</v>
      </c>
      <c r="AC17" s="73">
        <f t="shared" si="5"/>
        <v>-7860</v>
      </c>
      <c r="AD17" s="63"/>
      <c r="AE17" s="67"/>
      <c r="AF17" s="68"/>
      <c r="AG17" s="66"/>
      <c r="AH17" s="69"/>
    </row>
    <row r="18" spans="1:34" ht="10.5" customHeight="1">
      <c r="A18" s="59">
        <f>drivers_list!B18</f>
        <v>49</v>
      </c>
      <c r="B18" s="59" t="str">
        <f>drivers_list!C18</f>
        <v>Оксюта Роман </v>
      </c>
      <c r="C18" s="59" t="str">
        <f>drivers_list!E18</f>
        <v>Волчок Євгеній </v>
      </c>
      <c r="D18" s="60"/>
      <c r="E18" s="60"/>
      <c r="F18" s="61"/>
      <c r="G18" s="62"/>
      <c r="H18" s="62"/>
      <c r="I18" s="63"/>
      <c r="J18" s="64"/>
      <c r="K18" s="64"/>
      <c r="L18" s="65"/>
      <c r="M18" s="65"/>
      <c r="N18" s="65"/>
      <c r="O18" s="65"/>
      <c r="P18" s="66"/>
      <c r="Q18" s="66"/>
      <c r="R18" s="60">
        <v>15</v>
      </c>
      <c r="S18" s="60">
        <v>16</v>
      </c>
      <c r="T18" s="61">
        <v>0</v>
      </c>
      <c r="U18" s="62">
        <v>13</v>
      </c>
      <c r="V18" s="62"/>
      <c r="W18" s="63"/>
      <c r="X18" s="64">
        <f t="shared" si="0"/>
        <v>-3</v>
      </c>
      <c r="Y18" s="64">
        <f t="shared" si="1"/>
        <v>44</v>
      </c>
      <c r="Z18" s="65">
        <f t="shared" si="2"/>
        <v>0</v>
      </c>
      <c r="AA18" s="65">
        <f t="shared" si="3"/>
        <v>54960</v>
      </c>
      <c r="AB18" s="65">
        <f t="shared" si="4"/>
        <v>46800</v>
      </c>
      <c r="AC18" s="73">
        <f t="shared" si="5"/>
        <v>-8160</v>
      </c>
      <c r="AD18" s="63"/>
      <c r="AE18" s="67"/>
      <c r="AF18" s="68"/>
      <c r="AG18" s="66"/>
      <c r="AH18" s="69"/>
    </row>
    <row r="19" spans="1:34" ht="10.5" customHeight="1">
      <c r="A19" s="59">
        <f>drivers_list!B19</f>
        <v>41</v>
      </c>
      <c r="B19" s="59" t="str">
        <f>drivers_list!C19</f>
        <v>Голуб Олександр</v>
      </c>
      <c r="C19" s="59" t="str">
        <f>drivers_list!E19</f>
        <v>Вишневецкий Вадим</v>
      </c>
      <c r="D19" s="60"/>
      <c r="E19" s="60"/>
      <c r="F19" s="61"/>
      <c r="G19" s="62"/>
      <c r="H19" s="62"/>
      <c r="I19" s="63"/>
      <c r="J19" s="64"/>
      <c r="K19" s="64"/>
      <c r="L19" s="65"/>
      <c r="M19" s="65"/>
      <c r="N19" s="65"/>
      <c r="O19" s="65"/>
      <c r="P19" s="66"/>
      <c r="Q19" s="66"/>
      <c r="R19" s="60">
        <v>15</v>
      </c>
      <c r="S19" s="60">
        <v>15</v>
      </c>
      <c r="T19" s="61">
        <v>0</v>
      </c>
      <c r="U19" s="62">
        <v>13</v>
      </c>
      <c r="V19" s="62"/>
      <c r="W19" s="63"/>
      <c r="X19" s="64">
        <f t="shared" si="0"/>
        <v>-3</v>
      </c>
      <c r="Y19" s="64">
        <f t="shared" si="1"/>
        <v>45</v>
      </c>
      <c r="Z19" s="65">
        <f t="shared" si="2"/>
        <v>0</v>
      </c>
      <c r="AA19" s="65">
        <f t="shared" si="3"/>
        <v>54900</v>
      </c>
      <c r="AB19" s="65">
        <f t="shared" si="4"/>
        <v>46800</v>
      </c>
      <c r="AC19" s="73">
        <f t="shared" si="5"/>
        <v>-8100</v>
      </c>
      <c r="AD19" s="63"/>
      <c r="AE19" s="67"/>
      <c r="AF19" s="68"/>
      <c r="AG19" s="66"/>
      <c r="AH19" s="69"/>
    </row>
    <row r="20" spans="1:34" ht="10.5" customHeight="1">
      <c r="A20" s="59">
        <f>drivers_list!B20</f>
        <v>56</v>
      </c>
      <c r="B20" s="59" t="str">
        <f>drivers_list!C20</f>
        <v>Вовкотруб Олександр </v>
      </c>
      <c r="C20" s="59" t="str">
        <f>drivers_list!E20</f>
        <v>Педос Віталій </v>
      </c>
      <c r="D20" s="60"/>
      <c r="E20" s="60"/>
      <c r="F20" s="61"/>
      <c r="G20" s="62"/>
      <c r="H20" s="62"/>
      <c r="I20" s="63"/>
      <c r="J20" s="64"/>
      <c r="K20" s="64"/>
      <c r="L20" s="65"/>
      <c r="M20" s="65"/>
      <c r="N20" s="65"/>
      <c r="O20" s="65"/>
      <c r="P20" s="66"/>
      <c r="Q20" s="66"/>
      <c r="R20" s="60">
        <v>15</v>
      </c>
      <c r="S20" s="60">
        <v>13</v>
      </c>
      <c r="T20" s="61">
        <v>0</v>
      </c>
      <c r="U20" s="62">
        <v>15</v>
      </c>
      <c r="V20" s="62">
        <v>29</v>
      </c>
      <c r="W20" s="63">
        <v>21.2</v>
      </c>
      <c r="X20" s="64">
        <f t="shared" si="0"/>
        <v>0</v>
      </c>
      <c r="Y20" s="64">
        <f t="shared" si="1"/>
        <v>16</v>
      </c>
      <c r="Z20" s="65">
        <f t="shared" si="2"/>
        <v>21.19999999999709</v>
      </c>
      <c r="AA20" s="65">
        <f t="shared" si="3"/>
        <v>54780</v>
      </c>
      <c r="AB20" s="65">
        <f t="shared" si="4"/>
        <v>55761.2</v>
      </c>
      <c r="AC20" s="73">
        <f t="shared" si="5"/>
        <v>981.1999999999971</v>
      </c>
      <c r="AD20" s="63"/>
      <c r="AE20" s="67"/>
      <c r="AF20" s="68"/>
      <c r="AG20" s="66"/>
      <c r="AH20" s="69"/>
    </row>
    <row r="21" spans="1:34" ht="10.5" customHeight="1">
      <c r="A21" s="59">
        <f>drivers_list!B21</f>
        <v>34</v>
      </c>
      <c r="B21" s="59" t="str">
        <f>drivers_list!C21</f>
        <v>Яроменко Андрій </v>
      </c>
      <c r="C21" s="59" t="str">
        <f>drivers_list!E21</f>
        <v>Маслечко Богдан </v>
      </c>
      <c r="D21" s="60"/>
      <c r="E21" s="60"/>
      <c r="F21" s="61"/>
      <c r="G21" s="62"/>
      <c r="H21" s="62"/>
      <c r="I21" s="63"/>
      <c r="J21" s="64"/>
      <c r="K21" s="64"/>
      <c r="L21" s="65"/>
      <c r="M21" s="65"/>
      <c r="N21" s="65"/>
      <c r="O21" s="65"/>
      <c r="P21" s="66"/>
      <c r="Q21" s="66"/>
      <c r="R21" s="60">
        <v>15</v>
      </c>
      <c r="S21" s="60">
        <v>14</v>
      </c>
      <c r="T21" s="61">
        <v>0</v>
      </c>
      <c r="U21" s="62">
        <v>13</v>
      </c>
      <c r="V21" s="62"/>
      <c r="W21" s="63"/>
      <c r="X21" s="64">
        <f t="shared" si="0"/>
        <v>-3</v>
      </c>
      <c r="Y21" s="64">
        <f t="shared" si="1"/>
        <v>46</v>
      </c>
      <c r="Z21" s="65">
        <f t="shared" si="2"/>
        <v>0</v>
      </c>
      <c r="AA21" s="65">
        <f t="shared" si="3"/>
        <v>54840</v>
      </c>
      <c r="AB21" s="65">
        <f t="shared" si="4"/>
        <v>46800</v>
      </c>
      <c r="AC21" s="73">
        <f t="shared" si="5"/>
        <v>-8040</v>
      </c>
      <c r="AD21" s="63"/>
      <c r="AE21" s="67"/>
      <c r="AF21" s="68"/>
      <c r="AG21" s="66"/>
      <c r="AH21" s="69"/>
    </row>
    <row r="22" spans="1:34" ht="10.5" customHeight="1">
      <c r="A22" s="59">
        <f>drivers_list!B22</f>
        <v>37</v>
      </c>
      <c r="B22" s="59" t="str">
        <f>drivers_list!C22</f>
        <v>Труш Михайло</v>
      </c>
      <c r="C22" s="59" t="str">
        <f>drivers_list!E22</f>
        <v>Гресько Юрій</v>
      </c>
      <c r="D22" s="60"/>
      <c r="E22" s="60"/>
      <c r="F22" s="61"/>
      <c r="G22" s="62"/>
      <c r="H22" s="62"/>
      <c r="I22" s="63"/>
      <c r="J22" s="64"/>
      <c r="K22" s="64"/>
      <c r="L22" s="65"/>
      <c r="M22" s="65"/>
      <c r="N22" s="65"/>
      <c r="O22" s="65"/>
      <c r="P22" s="66"/>
      <c r="Q22" s="66"/>
      <c r="R22" s="60">
        <v>15</v>
      </c>
      <c r="S22" s="60">
        <v>17</v>
      </c>
      <c r="T22" s="61">
        <v>0</v>
      </c>
      <c r="U22" s="62">
        <v>15</v>
      </c>
      <c r="V22" s="62">
        <v>33</v>
      </c>
      <c r="W22" s="63">
        <v>29.4</v>
      </c>
      <c r="X22" s="64">
        <f t="shared" si="0"/>
        <v>0</v>
      </c>
      <c r="Y22" s="64">
        <f t="shared" si="1"/>
        <v>16</v>
      </c>
      <c r="Z22" s="65">
        <f t="shared" si="2"/>
        <v>29.400000000001455</v>
      </c>
      <c r="AA22" s="65">
        <f t="shared" si="3"/>
        <v>55020</v>
      </c>
      <c r="AB22" s="65">
        <f t="shared" si="4"/>
        <v>56009.4</v>
      </c>
      <c r="AC22" s="73">
        <f t="shared" si="5"/>
        <v>989.4000000000015</v>
      </c>
      <c r="AD22" s="63"/>
      <c r="AE22" s="67"/>
      <c r="AF22" s="68"/>
      <c r="AG22" s="66"/>
      <c r="AH22" s="69"/>
    </row>
    <row r="23" spans="1:34" ht="10.5" customHeight="1">
      <c r="A23" s="59">
        <f>drivers_list!B23</f>
        <v>35</v>
      </c>
      <c r="B23" s="59" t="str">
        <f>drivers_list!C23</f>
        <v>Притика Артем</v>
      </c>
      <c r="C23" s="59" t="str">
        <f>drivers_list!E23</f>
        <v>Шевченко Ірина</v>
      </c>
      <c r="D23" s="60"/>
      <c r="E23" s="60"/>
      <c r="F23" s="61"/>
      <c r="G23" s="62"/>
      <c r="H23" s="62"/>
      <c r="I23" s="63"/>
      <c r="J23" s="64"/>
      <c r="K23" s="64"/>
      <c r="L23" s="65"/>
      <c r="M23" s="65"/>
      <c r="N23" s="65"/>
      <c r="O23" s="65"/>
      <c r="P23" s="66"/>
      <c r="Q23" s="66"/>
      <c r="R23" s="60">
        <v>15</v>
      </c>
      <c r="S23" s="60">
        <v>20</v>
      </c>
      <c r="T23" s="61">
        <v>0</v>
      </c>
      <c r="U23" s="62">
        <v>15</v>
      </c>
      <c r="V23" s="62">
        <v>43</v>
      </c>
      <c r="W23" s="63">
        <v>58.7</v>
      </c>
      <c r="X23" s="64">
        <f t="shared" si="0"/>
        <v>0</v>
      </c>
      <c r="Y23" s="64">
        <f t="shared" si="1"/>
        <v>23</v>
      </c>
      <c r="Z23" s="65">
        <f t="shared" si="2"/>
        <v>58.69999999999709</v>
      </c>
      <c r="AA23" s="65">
        <f t="shared" si="3"/>
        <v>55200</v>
      </c>
      <c r="AB23" s="65">
        <f t="shared" si="4"/>
        <v>56638.7</v>
      </c>
      <c r="AC23" s="73">
        <f t="shared" si="5"/>
        <v>1438.699999999997</v>
      </c>
      <c r="AD23" s="63"/>
      <c r="AE23" s="67"/>
      <c r="AF23" s="68"/>
      <c r="AG23" s="66"/>
      <c r="AH23" s="69"/>
    </row>
    <row r="24" spans="1:34" ht="10.5" customHeight="1">
      <c r="A24" s="59">
        <f>drivers_list!B24</f>
        <v>52</v>
      </c>
      <c r="B24" s="59" t="str">
        <f>drivers_list!C24</f>
        <v>Козаківський Євген</v>
      </c>
      <c r="C24" s="59" t="str">
        <f>drivers_list!E24</f>
        <v>Макаров Артем</v>
      </c>
      <c r="D24" s="60"/>
      <c r="E24" s="60"/>
      <c r="F24" s="61"/>
      <c r="G24" s="62"/>
      <c r="H24" s="62"/>
      <c r="I24" s="63"/>
      <c r="J24" s="64"/>
      <c r="K24" s="64"/>
      <c r="L24" s="65"/>
      <c r="M24" s="65"/>
      <c r="N24" s="65"/>
      <c r="O24" s="65"/>
      <c r="P24" s="66"/>
      <c r="Q24" s="66"/>
      <c r="R24" s="60">
        <v>15</v>
      </c>
      <c r="S24" s="60">
        <v>19</v>
      </c>
      <c r="T24" s="61">
        <v>0</v>
      </c>
      <c r="U24" s="62">
        <v>13</v>
      </c>
      <c r="V24" s="62"/>
      <c r="W24" s="63"/>
      <c r="X24" s="64">
        <f t="shared" si="0"/>
        <v>-3</v>
      </c>
      <c r="Y24" s="64">
        <f t="shared" si="1"/>
        <v>41</v>
      </c>
      <c r="Z24" s="65">
        <f t="shared" si="2"/>
        <v>0</v>
      </c>
      <c r="AA24" s="65">
        <f t="shared" si="3"/>
        <v>55140</v>
      </c>
      <c r="AB24" s="65">
        <f t="shared" si="4"/>
        <v>46800</v>
      </c>
      <c r="AC24" s="73">
        <f t="shared" si="5"/>
        <v>-8340</v>
      </c>
      <c r="AD24" s="63"/>
      <c r="AE24" s="67"/>
      <c r="AF24" s="68"/>
      <c r="AG24" s="66"/>
      <c r="AH24" s="69"/>
    </row>
    <row r="25" spans="1:34" ht="10.5" customHeight="1">
      <c r="A25" s="59">
        <f>drivers_list!B25</f>
        <v>53</v>
      </c>
      <c r="B25" s="59" t="str">
        <f>drivers_list!C25</f>
        <v>Приймак Михайло</v>
      </c>
      <c r="C25" s="59" t="str">
        <f>drivers_list!E25</f>
        <v>Козлов Геннадій</v>
      </c>
      <c r="D25" s="60"/>
      <c r="E25" s="60"/>
      <c r="F25" s="61"/>
      <c r="G25" s="62"/>
      <c r="H25" s="62"/>
      <c r="I25" s="63"/>
      <c r="J25" s="64"/>
      <c r="K25" s="64"/>
      <c r="L25" s="65"/>
      <c r="M25" s="65"/>
      <c r="N25" s="65"/>
      <c r="O25" s="65"/>
      <c r="P25" s="66"/>
      <c r="Q25" s="66"/>
      <c r="R25" s="60">
        <v>15</v>
      </c>
      <c r="S25" s="60">
        <v>18</v>
      </c>
      <c r="T25" s="61">
        <v>0</v>
      </c>
      <c r="U25" s="62">
        <v>15</v>
      </c>
      <c r="V25" s="62">
        <v>35</v>
      </c>
      <c r="W25" s="63">
        <v>27.3</v>
      </c>
      <c r="X25" s="64">
        <f t="shared" si="0"/>
        <v>0</v>
      </c>
      <c r="Y25" s="64">
        <f t="shared" si="1"/>
        <v>17</v>
      </c>
      <c r="Z25" s="65">
        <f t="shared" si="2"/>
        <v>27.30000000000291</v>
      </c>
      <c r="AA25" s="65">
        <f t="shared" si="3"/>
        <v>55080</v>
      </c>
      <c r="AB25" s="65">
        <f t="shared" si="4"/>
        <v>56127.3</v>
      </c>
      <c r="AC25" s="73">
        <f t="shared" si="5"/>
        <v>1047.300000000003</v>
      </c>
      <c r="AD25" s="63"/>
      <c r="AE25" s="67"/>
      <c r="AF25" s="68"/>
      <c r="AG25" s="66"/>
      <c r="AH25" s="69"/>
    </row>
    <row r="26" spans="1:34" ht="10.5" customHeight="1">
      <c r="A26" s="59" t="str">
        <f>drivers_list!B26</f>
        <v>"0000"</v>
      </c>
      <c r="B26" s="59" t="str">
        <f>drivers_list!C26</f>
        <v>N11</v>
      </c>
      <c r="C26" s="59" t="str">
        <f>drivers_list!E26</f>
        <v>N12</v>
      </c>
      <c r="D26" s="60"/>
      <c r="E26" s="60"/>
      <c r="F26" s="61"/>
      <c r="G26" s="62"/>
      <c r="H26" s="62"/>
      <c r="I26" s="63"/>
      <c r="J26" s="64"/>
      <c r="K26" s="64"/>
      <c r="L26" s="65"/>
      <c r="M26" s="65"/>
      <c r="N26" s="65"/>
      <c r="O26" s="65"/>
      <c r="P26" s="66"/>
      <c r="Q26" s="66"/>
      <c r="R26" s="60">
        <v>15</v>
      </c>
      <c r="S26" s="60"/>
      <c r="T26" s="61">
        <v>0</v>
      </c>
      <c r="U26" s="62">
        <v>13</v>
      </c>
      <c r="V26" s="62"/>
      <c r="W26" s="63"/>
      <c r="X26" s="64">
        <f t="shared" si="0"/>
        <v>-2</v>
      </c>
      <c r="Y26" s="64">
        <f t="shared" si="1"/>
        <v>0</v>
      </c>
      <c r="Z26" s="65">
        <f t="shared" si="2"/>
        <v>0</v>
      </c>
      <c r="AA26" s="65">
        <f t="shared" si="3"/>
        <v>54000</v>
      </c>
      <c r="AB26" s="65">
        <f t="shared" si="4"/>
        <v>46800</v>
      </c>
      <c r="AC26" s="73">
        <f t="shared" si="5"/>
        <v>-7200</v>
      </c>
      <c r="AD26" s="63"/>
      <c r="AE26" s="67"/>
      <c r="AF26" s="68"/>
      <c r="AG26" s="66"/>
      <c r="AH26" s="69"/>
    </row>
    <row r="27" spans="1:34" ht="10.5" customHeight="1">
      <c r="A27" s="59" t="str">
        <f>drivers_list!B27</f>
        <v>"000"</v>
      </c>
      <c r="B27" s="59" t="str">
        <f>drivers_list!C27</f>
        <v>N21</v>
      </c>
      <c r="C27" s="59" t="str">
        <f>drivers_list!E27</f>
        <v>N22</v>
      </c>
      <c r="D27" s="60"/>
      <c r="E27" s="60"/>
      <c r="F27" s="61"/>
      <c r="G27" s="62"/>
      <c r="H27" s="62"/>
      <c r="I27" s="63"/>
      <c r="J27" s="64"/>
      <c r="K27" s="64"/>
      <c r="L27" s="65"/>
      <c r="M27" s="65"/>
      <c r="N27" s="65"/>
      <c r="O27" s="65"/>
      <c r="P27" s="66"/>
      <c r="Q27" s="66"/>
      <c r="R27" s="60">
        <v>15</v>
      </c>
      <c r="S27" s="60">
        <v>23</v>
      </c>
      <c r="T27" s="61">
        <v>0</v>
      </c>
      <c r="U27" s="62">
        <v>15</v>
      </c>
      <c r="V27" s="62">
        <v>38</v>
      </c>
      <c r="W27" s="63">
        <v>29.5</v>
      </c>
      <c r="X27" s="64">
        <f t="shared" si="0"/>
        <v>0</v>
      </c>
      <c r="Y27" s="64">
        <f t="shared" si="1"/>
        <v>15</v>
      </c>
      <c r="Z27" s="65">
        <f t="shared" si="2"/>
        <v>29.5</v>
      </c>
      <c r="AA27" s="65">
        <f t="shared" si="3"/>
        <v>55380</v>
      </c>
      <c r="AB27" s="65">
        <f t="shared" si="4"/>
        <v>56309.5</v>
      </c>
      <c r="AC27" s="73">
        <f t="shared" si="5"/>
        <v>929.5</v>
      </c>
      <c r="AD27" s="63"/>
      <c r="AE27" s="67"/>
      <c r="AF27" s="68"/>
      <c r="AG27" s="66"/>
      <c r="AH27" s="69"/>
    </row>
    <row r="28" spans="1:34" ht="10.5" customHeight="1">
      <c r="A28" s="59" t="str">
        <f>drivers_list!B28</f>
        <v>"00"</v>
      </c>
      <c r="B28" s="59" t="str">
        <f>drivers_list!C28</f>
        <v>N31</v>
      </c>
      <c r="C28" s="59" t="str">
        <f>drivers_list!E28</f>
        <v>N32</v>
      </c>
      <c r="D28" s="60"/>
      <c r="E28" s="60"/>
      <c r="F28" s="61"/>
      <c r="G28" s="62"/>
      <c r="H28" s="62"/>
      <c r="I28" s="63"/>
      <c r="J28" s="64"/>
      <c r="K28" s="64"/>
      <c r="L28" s="65"/>
      <c r="M28" s="65"/>
      <c r="N28" s="65"/>
      <c r="O28" s="65"/>
      <c r="P28" s="66"/>
      <c r="Q28" s="66"/>
      <c r="R28" s="60">
        <v>14</v>
      </c>
      <c r="S28" s="60">
        <v>54</v>
      </c>
      <c r="T28" s="61">
        <v>0</v>
      </c>
      <c r="U28" s="62">
        <v>15</v>
      </c>
      <c r="V28" s="62">
        <v>4</v>
      </c>
      <c r="W28" s="63">
        <v>33.4</v>
      </c>
      <c r="X28" s="64">
        <f t="shared" si="0"/>
        <v>0</v>
      </c>
      <c r="Y28" s="64">
        <f t="shared" si="1"/>
        <v>10</v>
      </c>
      <c r="Z28" s="65">
        <f t="shared" si="2"/>
        <v>33.400000000001455</v>
      </c>
      <c r="AA28" s="65">
        <f t="shared" si="3"/>
        <v>53640</v>
      </c>
      <c r="AB28" s="65">
        <f t="shared" si="4"/>
        <v>54273.4</v>
      </c>
      <c r="AC28" s="73">
        <f t="shared" si="5"/>
        <v>633.4000000000015</v>
      </c>
      <c r="AD28" s="63"/>
      <c r="AE28" s="67"/>
      <c r="AF28" s="68"/>
      <c r="AG28" s="66"/>
      <c r="AH28" s="69"/>
    </row>
    <row r="29" spans="1:34" ht="10.5" customHeight="1">
      <c r="A29" s="59" t="str">
        <f>drivers_list!B29</f>
        <v>"0"</v>
      </c>
      <c r="B29" s="59" t="str">
        <f>drivers_list!C29</f>
        <v>N41</v>
      </c>
      <c r="C29" s="59" t="str">
        <f>drivers_list!E29</f>
        <v>N42</v>
      </c>
      <c r="D29" s="60"/>
      <c r="E29" s="60"/>
      <c r="F29" s="61"/>
      <c r="G29" s="62"/>
      <c r="H29" s="62"/>
      <c r="I29" s="63"/>
      <c r="J29" s="64"/>
      <c r="K29" s="64"/>
      <c r="L29" s="65"/>
      <c r="M29" s="65"/>
      <c r="N29" s="65"/>
      <c r="O29" s="65"/>
      <c r="P29" s="66"/>
      <c r="Q29" s="66"/>
      <c r="R29" s="60">
        <v>14</v>
      </c>
      <c r="S29" s="60">
        <v>52</v>
      </c>
      <c r="T29" s="61">
        <v>0</v>
      </c>
      <c r="U29" s="62">
        <v>15</v>
      </c>
      <c r="V29" s="62">
        <v>3</v>
      </c>
      <c r="W29" s="63">
        <v>31.7</v>
      </c>
      <c r="X29" s="64">
        <f t="shared" si="0"/>
        <v>0</v>
      </c>
      <c r="Y29" s="64">
        <f t="shared" si="1"/>
        <v>11</v>
      </c>
      <c r="Z29" s="65">
        <f t="shared" si="2"/>
        <v>31.69999999999709</v>
      </c>
      <c r="AA29" s="65">
        <f t="shared" si="3"/>
        <v>53520</v>
      </c>
      <c r="AB29" s="65">
        <f t="shared" si="4"/>
        <v>54211.7</v>
      </c>
      <c r="AC29" s="73">
        <f t="shared" si="5"/>
        <v>691.6999999999971</v>
      </c>
      <c r="AD29" s="63"/>
      <c r="AE29" s="67"/>
      <c r="AF29" s="68"/>
      <c r="AG29" s="66"/>
      <c r="AH29" s="69"/>
    </row>
    <row r="30" ht="15">
      <c r="AE30" s="1"/>
    </row>
    <row r="31" ht="15">
      <c r="AE31" s="1"/>
    </row>
    <row r="32" ht="15">
      <c r="AE32" s="1"/>
    </row>
    <row r="33" ht="15">
      <c r="AE33" s="1"/>
    </row>
    <row r="34" ht="15">
      <c r="AE34" s="1"/>
    </row>
    <row r="35" ht="15">
      <c r="AE35" s="1"/>
    </row>
    <row r="36" ht="15">
      <c r="AE36" s="1"/>
    </row>
    <row r="37" ht="15">
      <c r="AE37" s="1"/>
    </row>
    <row r="38" ht="15">
      <c r="AE3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Богун Роман Олегович</cp:lastModifiedBy>
  <dcterms:created xsi:type="dcterms:W3CDTF">2011-04-08T08:27:08Z</dcterms:created>
  <dcterms:modified xsi:type="dcterms:W3CDTF">2012-01-16T12:37:44Z</dcterms:modified>
  <cp:category/>
  <cp:version/>
  <cp:contentType/>
  <cp:contentStatus/>
</cp:coreProperties>
</file>