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370" tabRatio="787" activeTab="8"/>
  </bookViews>
  <sheets>
    <sheet name="drivers_list" sheetId="1" r:id="rId1"/>
    <sheet name="OOO_KB1" sheetId="2" r:id="rId2"/>
    <sheet name="KB1A_KB2" sheetId="3" r:id="rId3"/>
    <sheet name="KB2A_KB3" sheetId="4" r:id="rId4"/>
    <sheet name="slalom01" sheetId="5" r:id="rId5"/>
    <sheet name="slalom02" sheetId="6" r:id="rId6"/>
    <sheet name="slalom03" sheetId="7" r:id="rId7"/>
    <sheet name="results" sheetId="8" r:id="rId8"/>
    <sheet name="PRINT" sheetId="9" r:id="rId9"/>
    <sheet name="time_NORMS" sheetId="10" r:id="rId10"/>
  </sheets>
  <definedNames/>
  <calcPr fullCalcOnLoad="1"/>
</workbook>
</file>

<file path=xl/sharedStrings.xml><?xml version="1.0" encoding="utf-8"?>
<sst xmlns="http://schemas.openxmlformats.org/spreadsheetml/2006/main" count="336" uniqueCount="163">
  <si>
    <t>hh</t>
  </si>
  <si>
    <t>mm</t>
  </si>
  <si>
    <t>sec</t>
  </si>
  <si>
    <t>sec glob IN</t>
  </si>
  <si>
    <t>sec glob OUT</t>
  </si>
  <si>
    <t>sec REAL</t>
  </si>
  <si>
    <t>Start N</t>
  </si>
  <si>
    <t>First Pilot</t>
  </si>
  <si>
    <t>Sec Pilot</t>
  </si>
  <si>
    <t>delta REAL</t>
  </si>
  <si>
    <t>Penal POZJE</t>
  </si>
  <si>
    <t>Penal RANSHE</t>
  </si>
  <si>
    <t>koeff RANSHE</t>
  </si>
  <si>
    <t>koeff POZJE</t>
  </si>
  <si>
    <t>sec glob</t>
  </si>
  <si>
    <t>Satrt N</t>
  </si>
  <si>
    <t>License</t>
  </si>
  <si>
    <t>Car model</t>
  </si>
  <si>
    <t>Engine</t>
  </si>
  <si>
    <t>Race CLASS</t>
  </si>
  <si>
    <t>ID number</t>
  </si>
  <si>
    <t>START</t>
  </si>
  <si>
    <t>FIN</t>
  </si>
  <si>
    <t>GS RT</t>
  </si>
  <si>
    <t>Ст №</t>
  </si>
  <si>
    <t>1-й пилот</t>
  </si>
  <si>
    <t>машина</t>
  </si>
  <si>
    <t>класс</t>
  </si>
  <si>
    <t>чч</t>
  </si>
  <si>
    <t>мм</t>
  </si>
  <si>
    <t>сек</t>
  </si>
  <si>
    <t>абсол</t>
  </si>
  <si>
    <t>2-й пилот</t>
  </si>
  <si>
    <t>Slalom</t>
  </si>
  <si>
    <t>time</t>
  </si>
  <si>
    <t>62 min</t>
  </si>
  <si>
    <t>65 min</t>
  </si>
  <si>
    <t>20 min</t>
  </si>
  <si>
    <t>35 min</t>
  </si>
  <si>
    <t>Rally mode</t>
  </si>
  <si>
    <t>Penal : Rally+BKB</t>
  </si>
  <si>
    <t>Penal : Rally</t>
  </si>
  <si>
    <t>PENAL</t>
  </si>
  <si>
    <t>false START</t>
  </si>
  <si>
    <t>fishka</t>
  </si>
  <si>
    <t>baza</t>
  </si>
  <si>
    <t>NE proezd</t>
  </si>
  <si>
    <t>fact</t>
  </si>
  <si>
    <t>sec result</t>
  </si>
  <si>
    <t>MAX t</t>
  </si>
  <si>
    <t>Fire BOARD</t>
  </si>
  <si>
    <t>HIT num</t>
  </si>
  <si>
    <t>secs - hit</t>
  </si>
  <si>
    <t>BKB FIN</t>
  </si>
  <si>
    <t>delta BKB</t>
  </si>
  <si>
    <t>BKB stop-point</t>
  </si>
  <si>
    <t>Стартова відомість  «Велике Жіноче Ралі» 8 березня  2012 р.  Київ</t>
  </si>
  <si>
    <t xml:space="preserve">Шагінян Тетяна </t>
  </si>
  <si>
    <t>Самойленко Людмила</t>
  </si>
  <si>
    <t>Nissan Juke</t>
  </si>
  <si>
    <t>N2</t>
  </si>
  <si>
    <t>Чумак Олена</t>
  </si>
  <si>
    <t>Чумак Анастасія</t>
  </si>
  <si>
    <t>Volkswagen Golf</t>
  </si>
  <si>
    <t>Кравченко Ірина</t>
  </si>
  <si>
    <t>Бойко  Світлана</t>
  </si>
  <si>
    <t>ВАЗ 2108</t>
  </si>
  <si>
    <t xml:space="preserve">Зайцева Тетяна </t>
  </si>
  <si>
    <t xml:space="preserve">Ладигіна Катерина </t>
  </si>
  <si>
    <t>Volkswagen Scirocco</t>
  </si>
  <si>
    <t>N3</t>
  </si>
  <si>
    <t>Панюхно Анна</t>
  </si>
  <si>
    <t>Белькович Вилина</t>
  </si>
  <si>
    <t>Mitsubishi Evo X</t>
  </si>
  <si>
    <t>2.0</t>
  </si>
  <si>
    <t>МИЛАШКА (Корнієнко Дар’я)</t>
  </si>
  <si>
    <t>Шуригіна Ганна</t>
  </si>
  <si>
    <t>Деу Ланос</t>
  </si>
  <si>
    <t xml:space="preserve">КОРЖ Альона  </t>
  </si>
  <si>
    <t xml:space="preserve">Палій Оксана </t>
  </si>
  <si>
    <t>MERCEDES  CLK 240</t>
  </si>
  <si>
    <t>Корж Юлія</t>
  </si>
  <si>
    <t>Носенко Ольга</t>
  </si>
  <si>
    <t>Renault Megan RS</t>
  </si>
  <si>
    <t>Хребтієвська Надія</t>
  </si>
  <si>
    <t>Данченко Світлана</t>
  </si>
  <si>
    <t>Renault Clio Sport</t>
  </si>
  <si>
    <t>Смирнова Олена</t>
  </si>
  <si>
    <t>Сачко Юлія</t>
  </si>
  <si>
    <t>Nissan 350Z</t>
  </si>
  <si>
    <t>Рыбальченко Алла</t>
  </si>
  <si>
    <t>Сопига Юлия</t>
  </si>
  <si>
    <t>ВАЗ 11113</t>
  </si>
  <si>
    <t>N1</t>
  </si>
  <si>
    <t>Коваленко Оксана</t>
  </si>
  <si>
    <t>Свидзінська Ганна</t>
  </si>
  <si>
    <t>Hyundai Getz</t>
  </si>
  <si>
    <t>Герасимчук Світлана</t>
  </si>
  <si>
    <t>Корицька Тетяна</t>
  </si>
  <si>
    <t>ВАЗ 21174</t>
  </si>
  <si>
    <t>Макова Анастасія</t>
  </si>
  <si>
    <t>Ваганова Юлія</t>
  </si>
  <si>
    <t xml:space="preserve">Дробович Анна </t>
  </si>
  <si>
    <t xml:space="preserve">Ткаліч Ірина </t>
  </si>
  <si>
    <t>Кравець Ірина</t>
  </si>
  <si>
    <t>Леонова Олена</t>
  </si>
  <si>
    <t>Citroen DS 3 Turbo</t>
  </si>
  <si>
    <t>Шульга Ганна</t>
  </si>
  <si>
    <t>Івершень Тетяна</t>
  </si>
  <si>
    <t>Nissan Micra</t>
  </si>
  <si>
    <t>Хомяк Ірина</t>
  </si>
  <si>
    <t>Федина Юлія</t>
  </si>
  <si>
    <t>Seat Leon</t>
  </si>
  <si>
    <t xml:space="preserve">Котенко Оксана </t>
  </si>
  <si>
    <t xml:space="preserve">Резанко Ольга </t>
  </si>
  <si>
    <t>Ford Focus 1.6</t>
  </si>
  <si>
    <t>Цвєткова Альона</t>
  </si>
  <si>
    <t xml:space="preserve">Горбаченко Наталія </t>
  </si>
  <si>
    <t>МAZDA 3</t>
  </si>
  <si>
    <t xml:space="preserve">Скопець Тетяна </t>
  </si>
  <si>
    <t>Гомонай Олена</t>
  </si>
  <si>
    <t xml:space="preserve">Seat Ibiza </t>
  </si>
  <si>
    <t>Шийка Яна</t>
  </si>
  <si>
    <t>Яровенко Арина</t>
  </si>
  <si>
    <t>Chery QQ</t>
  </si>
  <si>
    <t xml:space="preserve">Ганжа Христина </t>
  </si>
  <si>
    <t xml:space="preserve">Полякова Валентина </t>
  </si>
  <si>
    <t xml:space="preserve">Юнашева Юлія </t>
  </si>
  <si>
    <t xml:space="preserve">Дуднік Яна </t>
  </si>
  <si>
    <t xml:space="preserve">Mitsubishi Lancer </t>
  </si>
  <si>
    <t xml:space="preserve">Танцюра Альона </t>
  </si>
  <si>
    <t xml:space="preserve">Васільєва Альона </t>
  </si>
  <si>
    <t>Kia Cerato Koup</t>
  </si>
  <si>
    <t xml:space="preserve">Богдан Ірина </t>
  </si>
  <si>
    <t xml:space="preserve">Базилєва Дар`я </t>
  </si>
  <si>
    <t xml:space="preserve">Nissan Note </t>
  </si>
  <si>
    <t xml:space="preserve">Кулішенко Анна </t>
  </si>
  <si>
    <t xml:space="preserve">Матвійчук Галина </t>
  </si>
  <si>
    <t>Suzuki Swift Sport</t>
  </si>
  <si>
    <t>Книш Юлія</t>
  </si>
  <si>
    <t>Єфімова Юлія</t>
  </si>
  <si>
    <t>Renault Clio Symbol</t>
  </si>
  <si>
    <t>Матвєєва Юлія</t>
  </si>
  <si>
    <t>Сорока Вікторія</t>
  </si>
  <si>
    <t>PEUGEOT 206</t>
  </si>
  <si>
    <t>Ренке Дар’я</t>
  </si>
  <si>
    <t>Крупчинська Марина</t>
  </si>
  <si>
    <t>Infiniti 37s</t>
  </si>
  <si>
    <t xml:space="preserve">Шумакова Олена </t>
  </si>
  <si>
    <t xml:space="preserve">Моргунова Олена </t>
  </si>
  <si>
    <t xml:space="preserve">DAEWOO Lanos </t>
  </si>
  <si>
    <t>Коннорова Тетяна</t>
  </si>
  <si>
    <t>Ясько Анна</t>
  </si>
  <si>
    <t>Ковальчук Юлія</t>
  </si>
  <si>
    <t>Ковальчук Євгенія</t>
  </si>
  <si>
    <t>Hyundai Elantra</t>
  </si>
  <si>
    <t>Ахметшина Ольга</t>
  </si>
  <si>
    <t>Глотова Ксенія</t>
  </si>
  <si>
    <t>Subaru XV</t>
  </si>
  <si>
    <t xml:space="preserve">Туманян Людмила </t>
  </si>
  <si>
    <t>Коваленко Наталія</t>
  </si>
  <si>
    <t>SEAT Cordoba</t>
  </si>
  <si>
    <t>Головний Хронометрист Сергій Гродзицький 02.29.003.12 Київ</t>
  </si>
</sst>
</file>

<file path=xl/styles.xml><?xml version="1.0" encoding="utf-8"?>
<styleSheet xmlns="http://schemas.openxmlformats.org/spreadsheetml/2006/main">
  <numFmts count="33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mm:ss.0;@"/>
    <numFmt numFmtId="181" formatCode="[h]:mm:ss;@"/>
    <numFmt numFmtId="182" formatCode="h:mm:ss;@"/>
    <numFmt numFmtId="183" formatCode="0_ ;[Red]\-0\ "/>
    <numFmt numFmtId="184" formatCode="0.00_ ;[Red]\-0.00\ "/>
    <numFmt numFmtId="185" formatCode="0.00;[Red]0.00"/>
    <numFmt numFmtId="186" formatCode="0.00000_ ;[Red]\-0.00000\ "/>
    <numFmt numFmtId="187" formatCode="0.0"/>
    <numFmt numFmtId="188" formatCode="0.0_ ;[Red]\-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1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 wrapText="1"/>
    </xf>
    <xf numFmtId="184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53" applyFont="1" applyFill="1" applyBorder="1" applyAlignment="1">
      <alignment horizontal="right" vertical="justify"/>
      <protection/>
    </xf>
    <xf numFmtId="0" fontId="7" fillId="0" borderId="10" xfId="53" applyFont="1" applyFill="1" applyBorder="1" applyAlignment="1">
      <alignment horizontal="right" vertical="justify"/>
      <protection/>
    </xf>
    <xf numFmtId="0" fontId="7" fillId="0" borderId="10" xfId="53" applyFont="1" applyFill="1" applyBorder="1" applyAlignment="1">
      <alignment vertical="justify"/>
      <protection/>
    </xf>
    <xf numFmtId="187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horizontal="justify" shrinkToFit="1"/>
    </xf>
    <xf numFmtId="0" fontId="8" fillId="0" borderId="10" xfId="0" applyFont="1" applyBorder="1" applyAlignment="1">
      <alignment shrinkToFi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justify"/>
    </xf>
    <xf numFmtId="0" fontId="8" fillId="0" borderId="10" xfId="0" applyFont="1" applyFill="1" applyBorder="1" applyAlignment="1">
      <alignment/>
    </xf>
    <xf numFmtId="0" fontId="7" fillId="0" borderId="10" xfId="0" applyNumberFormat="1" applyFont="1" applyBorder="1" applyAlignment="1">
      <alignment/>
    </xf>
    <xf numFmtId="183" fontId="7" fillId="34" borderId="10" xfId="0" applyNumberFormat="1" applyFont="1" applyFill="1" applyBorder="1" applyAlignment="1">
      <alignment/>
    </xf>
    <xf numFmtId="184" fontId="7" fillId="34" borderId="10" xfId="0" applyNumberFormat="1" applyFont="1" applyFill="1" applyBorder="1" applyAlignment="1">
      <alignment/>
    </xf>
    <xf numFmtId="183" fontId="7" fillId="32" borderId="10" xfId="0" applyNumberFormat="1" applyFont="1" applyFill="1" applyBorder="1" applyAlignment="1">
      <alignment/>
    </xf>
    <xf numFmtId="184" fontId="7" fillId="32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  <xf numFmtId="184" fontId="7" fillId="0" borderId="10" xfId="0" applyNumberFormat="1" applyFont="1" applyFill="1" applyBorder="1" applyAlignment="1">
      <alignment/>
    </xf>
    <xf numFmtId="184" fontId="7" fillId="0" borderId="10" xfId="0" applyNumberFormat="1" applyFont="1" applyBorder="1" applyAlignment="1">
      <alignment/>
    </xf>
    <xf numFmtId="1" fontId="7" fillId="0" borderId="10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justify"/>
    </xf>
    <xf numFmtId="184" fontId="7" fillId="35" borderId="10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 horizontal="center" vertical="justify"/>
    </xf>
    <xf numFmtId="183" fontId="7" fillId="0" borderId="10" xfId="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0" xfId="0" applyAlignment="1">
      <alignment vertical="justify"/>
    </xf>
    <xf numFmtId="0" fontId="7" fillId="3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83" fontId="4" fillId="0" borderId="10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0" fillId="35" borderId="0" xfId="0" applyFill="1" applyAlignment="1">
      <alignment/>
    </xf>
    <xf numFmtId="184" fontId="7" fillId="34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justify"/>
    </xf>
    <xf numFmtId="0" fontId="13" fillId="0" borderId="10" xfId="0" applyFont="1" applyBorder="1" applyAlignment="1">
      <alignment/>
    </xf>
    <xf numFmtId="184" fontId="13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88" fontId="7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183" fontId="7" fillId="32" borderId="10" xfId="0" applyNumberFormat="1" applyFont="1" applyFill="1" applyBorder="1" applyAlignment="1">
      <alignment/>
    </xf>
    <xf numFmtId="184" fontId="7" fillId="32" borderId="10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justify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187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justify" wrapText="1"/>
    </xf>
    <xf numFmtId="17" fontId="5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17" fontId="7" fillId="0" borderId="10" xfId="0" applyNumberFormat="1" applyFont="1" applyBorder="1" applyAlignment="1">
      <alignment horizontal="center"/>
    </xf>
    <xf numFmtId="20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1" xfId="53" applyFont="1" applyFill="1" applyBorder="1" applyAlignment="1">
      <alignment horizontal="right" vertical="justify"/>
      <protection/>
    </xf>
    <xf numFmtId="0" fontId="7" fillId="0" borderId="10" xfId="0" applyFont="1" applyFill="1" applyBorder="1" applyAlignment="1">
      <alignment horizontal="right"/>
    </xf>
    <xf numFmtId="0" fontId="6" fillId="0" borderId="0" xfId="53" applyFont="1" applyFill="1" applyBorder="1" applyAlignment="1">
      <alignment horizontal="right" vertical="justify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justify"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Alignment="1">
      <alignment/>
    </xf>
    <xf numFmtId="2" fontId="0" fillId="36" borderId="10" xfId="0" applyNumberFormat="1" applyFill="1" applyBorder="1" applyAlignment="1">
      <alignment/>
    </xf>
    <xf numFmtId="0" fontId="7" fillId="36" borderId="10" xfId="53" applyFont="1" applyFill="1" applyBorder="1" applyAlignment="1">
      <alignment horizontal="right" vertical="justify"/>
      <protection/>
    </xf>
    <xf numFmtId="0" fontId="7" fillId="36" borderId="10" xfId="0" applyFont="1" applyFill="1" applyBorder="1" applyAlignment="1">
      <alignment/>
    </xf>
    <xf numFmtId="0" fontId="7" fillId="36" borderId="10" xfId="53" applyFont="1" applyFill="1" applyBorder="1" applyAlignment="1">
      <alignment vertical="justify"/>
      <protection/>
    </xf>
    <xf numFmtId="0" fontId="7" fillId="36" borderId="10" xfId="0" applyFont="1" applyFill="1" applyBorder="1" applyAlignment="1">
      <alignment vertical="top" wrapText="1"/>
    </xf>
    <xf numFmtId="187" fontId="7" fillId="36" borderId="10" xfId="0" applyNumberFormat="1" applyFont="1" applyFill="1" applyBorder="1" applyAlignment="1">
      <alignment horizontal="right" vertical="top" wrapText="1"/>
    </xf>
    <xf numFmtId="0" fontId="7" fillId="36" borderId="10" xfId="0" applyFont="1" applyFill="1" applyBorder="1" applyAlignment="1">
      <alignment horizontal="center" vertical="justify"/>
    </xf>
    <xf numFmtId="183" fontId="7" fillId="36" borderId="10" xfId="0" applyNumberFormat="1" applyFont="1" applyFill="1" applyBorder="1" applyAlignment="1">
      <alignment horizontal="center" vertical="justify"/>
    </xf>
    <xf numFmtId="187" fontId="7" fillId="36" borderId="10" xfId="0" applyNumberFormat="1" applyFont="1" applyFill="1" applyBorder="1" applyAlignment="1">
      <alignment horizontal="center" vertical="justify"/>
    </xf>
    <xf numFmtId="188" fontId="7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183" fontId="7" fillId="0" borderId="0" xfId="0" applyNumberFormat="1" applyFont="1" applyFill="1" applyAlignment="1">
      <alignment/>
    </xf>
    <xf numFmtId="0" fontId="4" fillId="37" borderId="10" xfId="0" applyFont="1" applyFill="1" applyBorder="1" applyAlignment="1">
      <alignment/>
    </xf>
    <xf numFmtId="0" fontId="10" fillId="37" borderId="10" xfId="0" applyFont="1" applyFill="1" applyBorder="1" applyAlignment="1">
      <alignment horizontal="center"/>
    </xf>
    <xf numFmtId="183" fontId="4" fillId="37" borderId="10" xfId="0" applyNumberFormat="1" applyFont="1" applyFill="1" applyBorder="1" applyAlignment="1">
      <alignment/>
    </xf>
    <xf numFmtId="188" fontId="4" fillId="37" borderId="10" xfId="0" applyNumberFormat="1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183" fontId="4" fillId="38" borderId="10" xfId="0" applyNumberFormat="1" applyFont="1" applyFill="1" applyBorder="1" applyAlignment="1">
      <alignment/>
    </xf>
    <xf numFmtId="188" fontId="4" fillId="38" borderId="10" xfId="0" applyNumberFormat="1" applyFont="1" applyFill="1" applyBorder="1" applyAlignment="1">
      <alignment/>
    </xf>
    <xf numFmtId="0" fontId="10" fillId="38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183" fontId="4" fillId="36" borderId="10" xfId="0" applyNumberFormat="1" applyFont="1" applyFill="1" applyBorder="1" applyAlignment="1">
      <alignment/>
    </xf>
    <xf numFmtId="188" fontId="4" fillId="36" borderId="10" xfId="0" applyNumberFormat="1" applyFont="1" applyFill="1" applyBorder="1" applyAlignment="1">
      <alignment/>
    </xf>
    <xf numFmtId="0" fontId="10" fillId="36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исДопФорт20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2"/>
  <sheetViews>
    <sheetView zoomScalePageLayoutView="0" workbookViewId="0" topLeftCell="B22">
      <selection activeCell="L50" sqref="L50"/>
    </sheetView>
  </sheetViews>
  <sheetFormatPr defaultColWidth="9.140625" defaultRowHeight="15"/>
  <cols>
    <col min="1" max="1" width="8.421875" style="0" hidden="1" customWidth="1"/>
    <col min="2" max="2" width="4.140625" style="0" customWidth="1"/>
    <col min="3" max="3" width="19.57421875" style="0" customWidth="1"/>
    <col min="4" max="4" width="6.7109375" style="0" customWidth="1"/>
    <col min="5" max="5" width="15.421875" style="0" customWidth="1"/>
    <col min="6" max="6" width="6.7109375" style="0" customWidth="1"/>
    <col min="7" max="7" width="15.00390625" style="0" customWidth="1"/>
    <col min="8" max="8" width="5.28125" style="0" customWidth="1"/>
    <col min="9" max="9" width="5.421875" style="0" customWidth="1"/>
    <col min="10" max="10" width="4.28125" style="0" customWidth="1"/>
    <col min="11" max="11" width="4.57421875" style="0" customWidth="1"/>
  </cols>
  <sheetData>
    <row r="8" spans="1:9" ht="15">
      <c r="A8" s="3"/>
      <c r="B8" s="3"/>
      <c r="C8" s="3"/>
      <c r="D8" s="3"/>
      <c r="E8" s="3"/>
      <c r="F8" s="3"/>
      <c r="G8" s="3"/>
      <c r="H8" s="3"/>
      <c r="I8" s="3"/>
    </row>
    <row r="9" spans="1:11" ht="15">
      <c r="A9" s="3"/>
      <c r="B9" s="3"/>
      <c r="C9" s="3" t="s">
        <v>56</v>
      </c>
      <c r="D9" s="3"/>
      <c r="E9" s="3"/>
      <c r="F9" s="3"/>
      <c r="G9" s="3"/>
      <c r="H9" s="3"/>
      <c r="I9" s="3"/>
      <c r="J9" s="3"/>
      <c r="K9" s="3"/>
    </row>
    <row r="10" spans="1:11" ht="33.75">
      <c r="A10" s="8" t="s">
        <v>20</v>
      </c>
      <c r="B10" s="8" t="s">
        <v>15</v>
      </c>
      <c r="C10" s="8" t="s">
        <v>7</v>
      </c>
      <c r="D10" s="8" t="s">
        <v>16</v>
      </c>
      <c r="E10" s="8" t="s">
        <v>8</v>
      </c>
      <c r="F10" s="8" t="s">
        <v>16</v>
      </c>
      <c r="G10" s="8" t="s">
        <v>17</v>
      </c>
      <c r="H10" s="8" t="s">
        <v>18</v>
      </c>
      <c r="I10" s="8" t="s">
        <v>19</v>
      </c>
      <c r="J10" s="8"/>
      <c r="K10" s="62"/>
    </row>
    <row r="11" spans="1:11" s="39" customFormat="1" ht="12" customHeight="1">
      <c r="A11" s="8"/>
      <c r="B11" s="63">
        <v>1</v>
      </c>
      <c r="C11" s="63" t="s">
        <v>57</v>
      </c>
      <c r="D11" s="62"/>
      <c r="E11" s="64" t="s">
        <v>58</v>
      </c>
      <c r="F11" s="62"/>
      <c r="G11" s="13" t="s">
        <v>59</v>
      </c>
      <c r="H11" s="65">
        <v>1.6</v>
      </c>
      <c r="I11" s="66" t="s">
        <v>60</v>
      </c>
      <c r="J11" s="66"/>
      <c r="K11" s="67"/>
    </row>
    <row r="12" spans="1:11" s="39" customFormat="1" ht="12" customHeight="1">
      <c r="A12" s="8"/>
      <c r="B12" s="63">
        <v>3</v>
      </c>
      <c r="C12" s="64" t="s">
        <v>61</v>
      </c>
      <c r="D12" s="68"/>
      <c r="E12" s="68" t="s">
        <v>62</v>
      </c>
      <c r="F12" s="68"/>
      <c r="G12" s="68" t="s">
        <v>63</v>
      </c>
      <c r="H12" s="65">
        <v>1.6</v>
      </c>
      <c r="I12" s="66" t="s">
        <v>60</v>
      </c>
      <c r="J12" s="62"/>
      <c r="K12" s="62"/>
    </row>
    <row r="13" spans="1:11" s="39" customFormat="1" ht="12" customHeight="1">
      <c r="A13" s="9">
        <v>110409701</v>
      </c>
      <c r="B13" s="68">
        <v>4</v>
      </c>
      <c r="C13" s="13" t="s">
        <v>64</v>
      </c>
      <c r="D13" s="13"/>
      <c r="E13" s="13" t="s">
        <v>65</v>
      </c>
      <c r="F13" s="13"/>
      <c r="G13" s="13" t="s">
        <v>66</v>
      </c>
      <c r="H13" s="69">
        <v>1.5</v>
      </c>
      <c r="I13" s="66" t="s">
        <v>60</v>
      </c>
      <c r="J13" s="66"/>
      <c r="K13" s="70"/>
    </row>
    <row r="14" spans="1:11" s="39" customFormat="1" ht="12" customHeight="1">
      <c r="A14" s="9"/>
      <c r="B14" s="68">
        <v>5</v>
      </c>
      <c r="C14" s="64" t="s">
        <v>67</v>
      </c>
      <c r="D14" s="64"/>
      <c r="E14" s="64" t="s">
        <v>68</v>
      </c>
      <c r="F14" s="64"/>
      <c r="G14" s="13" t="s">
        <v>69</v>
      </c>
      <c r="H14" s="65">
        <v>1.9</v>
      </c>
      <c r="I14" s="66" t="s">
        <v>70</v>
      </c>
      <c r="J14" s="66"/>
      <c r="K14" s="71"/>
    </row>
    <row r="15" spans="1:11" s="39" customFormat="1" ht="12" customHeight="1">
      <c r="A15" s="9">
        <v>110409702</v>
      </c>
      <c r="B15" s="10">
        <v>6</v>
      </c>
      <c r="C15" s="13" t="s">
        <v>71</v>
      </c>
      <c r="D15" s="11"/>
      <c r="E15" s="72" t="s">
        <v>72</v>
      </c>
      <c r="F15" s="11"/>
      <c r="G15" s="13" t="s">
        <v>73</v>
      </c>
      <c r="H15" s="69" t="s">
        <v>74</v>
      </c>
      <c r="I15" s="66" t="s">
        <v>70</v>
      </c>
      <c r="J15" s="66"/>
      <c r="K15" s="71"/>
    </row>
    <row r="16" spans="1:11" s="39" customFormat="1" ht="12" customHeight="1">
      <c r="A16" s="9">
        <v>110409703</v>
      </c>
      <c r="B16" s="13">
        <v>7</v>
      </c>
      <c r="C16" s="13" t="s">
        <v>75</v>
      </c>
      <c r="D16" s="11"/>
      <c r="E16" s="13" t="s">
        <v>76</v>
      </c>
      <c r="F16" s="11"/>
      <c r="G16" s="13" t="s">
        <v>77</v>
      </c>
      <c r="H16" s="65">
        <v>1.5</v>
      </c>
      <c r="I16" s="66" t="s">
        <v>60</v>
      </c>
      <c r="J16" s="66"/>
      <c r="K16" s="71"/>
    </row>
    <row r="17" spans="1:11" s="39" customFormat="1" ht="12" customHeight="1">
      <c r="A17" s="9">
        <v>110409704</v>
      </c>
      <c r="B17" s="13">
        <v>8</v>
      </c>
      <c r="C17" s="13" t="s">
        <v>78</v>
      </c>
      <c r="D17" s="13"/>
      <c r="E17" s="13" t="s">
        <v>79</v>
      </c>
      <c r="F17" s="13"/>
      <c r="G17" s="13" t="s">
        <v>80</v>
      </c>
      <c r="H17" s="65">
        <v>2.6</v>
      </c>
      <c r="I17" s="66" t="s">
        <v>70</v>
      </c>
      <c r="J17" s="66"/>
      <c r="K17" s="71"/>
    </row>
    <row r="18" spans="1:11" s="39" customFormat="1" ht="12" customHeight="1">
      <c r="A18" s="9">
        <v>110409705</v>
      </c>
      <c r="B18" s="10">
        <v>9</v>
      </c>
      <c r="C18" s="13" t="s">
        <v>81</v>
      </c>
      <c r="D18" s="11"/>
      <c r="E18" s="13" t="s">
        <v>82</v>
      </c>
      <c r="F18" s="11"/>
      <c r="G18" s="13" t="s">
        <v>83</v>
      </c>
      <c r="H18" s="65">
        <v>2</v>
      </c>
      <c r="I18" s="66" t="s">
        <v>70</v>
      </c>
      <c r="J18" s="66"/>
      <c r="K18" s="71"/>
    </row>
    <row r="19" spans="1:11" s="39" customFormat="1" ht="12" customHeight="1">
      <c r="A19" s="9"/>
      <c r="B19" s="13">
        <v>10</v>
      </c>
      <c r="C19" s="13" t="s">
        <v>84</v>
      </c>
      <c r="D19" s="13"/>
      <c r="E19" s="13" t="s">
        <v>85</v>
      </c>
      <c r="F19" s="13"/>
      <c r="G19" s="13" t="s">
        <v>86</v>
      </c>
      <c r="H19" s="65">
        <v>2</v>
      </c>
      <c r="I19" s="66" t="s">
        <v>70</v>
      </c>
      <c r="J19" s="34"/>
      <c r="K19" s="71"/>
    </row>
    <row r="20" spans="1:11" s="39" customFormat="1" ht="12" customHeight="1">
      <c r="A20" s="9">
        <v>110409706</v>
      </c>
      <c r="B20" s="13">
        <v>11</v>
      </c>
      <c r="C20" s="13" t="s">
        <v>87</v>
      </c>
      <c r="D20" s="13"/>
      <c r="E20" s="13" t="s">
        <v>88</v>
      </c>
      <c r="F20" s="13"/>
      <c r="G20" s="13" t="s">
        <v>89</v>
      </c>
      <c r="H20" s="69">
        <v>3.5</v>
      </c>
      <c r="I20" s="66" t="s">
        <v>70</v>
      </c>
      <c r="J20" s="66"/>
      <c r="K20" s="71"/>
    </row>
    <row r="21" spans="1:11" s="39" customFormat="1" ht="12" customHeight="1">
      <c r="A21" s="9"/>
      <c r="B21" s="13">
        <v>12</v>
      </c>
      <c r="C21" s="13" t="s">
        <v>90</v>
      </c>
      <c r="D21" s="11"/>
      <c r="E21" s="13" t="s">
        <v>91</v>
      </c>
      <c r="F21" s="11"/>
      <c r="G21" s="13" t="s">
        <v>92</v>
      </c>
      <c r="H21" s="69">
        <v>0.75</v>
      </c>
      <c r="I21" s="66" t="s">
        <v>93</v>
      </c>
      <c r="J21" s="66"/>
      <c r="K21" s="71"/>
    </row>
    <row r="22" spans="1:11" s="39" customFormat="1" ht="12" customHeight="1">
      <c r="A22" s="9">
        <v>110409707</v>
      </c>
      <c r="B22" s="10">
        <v>13</v>
      </c>
      <c r="C22" s="13" t="s">
        <v>94</v>
      </c>
      <c r="D22" s="11"/>
      <c r="E22" s="13" t="s">
        <v>95</v>
      </c>
      <c r="F22" s="11"/>
      <c r="G22" s="13" t="s">
        <v>96</v>
      </c>
      <c r="H22" s="65">
        <v>1.4</v>
      </c>
      <c r="I22" s="66" t="s">
        <v>93</v>
      </c>
      <c r="J22" s="66"/>
      <c r="K22" s="71"/>
    </row>
    <row r="23" spans="1:11" s="39" customFormat="1" ht="12" customHeight="1">
      <c r="A23" s="9">
        <v>110409708</v>
      </c>
      <c r="B23" s="10">
        <v>14</v>
      </c>
      <c r="C23" s="64" t="s">
        <v>97</v>
      </c>
      <c r="D23" s="11"/>
      <c r="E23" s="64" t="s">
        <v>98</v>
      </c>
      <c r="F23" s="11"/>
      <c r="G23" s="13" t="s">
        <v>99</v>
      </c>
      <c r="H23" s="65">
        <v>1.4</v>
      </c>
      <c r="I23" s="66" t="s">
        <v>93</v>
      </c>
      <c r="J23" s="66"/>
      <c r="K23" s="71"/>
    </row>
    <row r="24" spans="1:11" s="39" customFormat="1" ht="12" customHeight="1">
      <c r="A24" s="9">
        <v>110409709</v>
      </c>
      <c r="B24" s="10">
        <v>15</v>
      </c>
      <c r="C24" s="13" t="s">
        <v>100</v>
      </c>
      <c r="D24" s="11"/>
      <c r="E24" s="13" t="s">
        <v>101</v>
      </c>
      <c r="F24" s="11"/>
      <c r="G24" s="13" t="s">
        <v>73</v>
      </c>
      <c r="H24" s="69" t="s">
        <v>74</v>
      </c>
      <c r="I24" s="66" t="s">
        <v>70</v>
      </c>
      <c r="J24" s="66"/>
      <c r="K24" s="71"/>
    </row>
    <row r="25" spans="1:11" s="39" customFormat="1" ht="12" customHeight="1">
      <c r="A25" s="73">
        <v>110409710</v>
      </c>
      <c r="B25" s="10">
        <v>16</v>
      </c>
      <c r="C25" s="13" t="s">
        <v>102</v>
      </c>
      <c r="D25" s="11"/>
      <c r="E25" s="13" t="s">
        <v>103</v>
      </c>
      <c r="F25" s="11"/>
      <c r="G25" s="13" t="s">
        <v>96</v>
      </c>
      <c r="H25" s="65">
        <v>1.4</v>
      </c>
      <c r="I25" s="66" t="s">
        <v>93</v>
      </c>
      <c r="J25" s="66"/>
      <c r="K25" s="71"/>
    </row>
    <row r="26" spans="1:11" s="39" customFormat="1" ht="12" customHeight="1">
      <c r="A26" s="73">
        <v>110409711</v>
      </c>
      <c r="B26" s="10">
        <v>17</v>
      </c>
      <c r="C26" s="68" t="s">
        <v>104</v>
      </c>
      <c r="D26" s="13"/>
      <c r="E26" s="13" t="s">
        <v>105</v>
      </c>
      <c r="F26" s="13"/>
      <c r="G26" s="68" t="s">
        <v>106</v>
      </c>
      <c r="H26" s="69">
        <v>1.6</v>
      </c>
      <c r="I26" s="66" t="s">
        <v>70</v>
      </c>
      <c r="J26" s="66"/>
      <c r="K26" s="71"/>
    </row>
    <row r="27" spans="1:11" s="39" customFormat="1" ht="12" customHeight="1">
      <c r="A27" s="73">
        <v>110409712</v>
      </c>
      <c r="B27" s="10">
        <v>18</v>
      </c>
      <c r="C27" s="13" t="s">
        <v>107</v>
      </c>
      <c r="D27" s="11"/>
      <c r="E27" s="13" t="s">
        <v>108</v>
      </c>
      <c r="F27" s="11"/>
      <c r="G27" s="13" t="s">
        <v>109</v>
      </c>
      <c r="H27" s="65">
        <v>1.2</v>
      </c>
      <c r="I27" s="66" t="s">
        <v>93</v>
      </c>
      <c r="J27" s="66"/>
      <c r="K27" s="71"/>
    </row>
    <row r="28" spans="1:11" s="39" customFormat="1" ht="12" customHeight="1">
      <c r="A28" s="73">
        <v>110409713</v>
      </c>
      <c r="B28" s="10">
        <v>19</v>
      </c>
      <c r="C28" s="33" t="s">
        <v>110</v>
      </c>
      <c r="D28" s="11"/>
      <c r="E28" s="33" t="s">
        <v>111</v>
      </c>
      <c r="F28" s="11"/>
      <c r="G28" s="13" t="s">
        <v>112</v>
      </c>
      <c r="H28" s="65">
        <v>2</v>
      </c>
      <c r="I28" s="66" t="s">
        <v>70</v>
      </c>
      <c r="J28" s="66"/>
      <c r="K28" s="71"/>
    </row>
    <row r="29" spans="1:11" s="39" customFormat="1" ht="12" customHeight="1">
      <c r="A29" s="73">
        <v>110409714</v>
      </c>
      <c r="B29" s="10">
        <v>20</v>
      </c>
      <c r="C29" s="13" t="s">
        <v>113</v>
      </c>
      <c r="D29" s="11"/>
      <c r="E29" s="13" t="s">
        <v>114</v>
      </c>
      <c r="F29" s="11"/>
      <c r="G29" s="13" t="s">
        <v>115</v>
      </c>
      <c r="H29" s="65">
        <v>1.6</v>
      </c>
      <c r="I29" s="66" t="s">
        <v>60</v>
      </c>
      <c r="J29" s="66"/>
      <c r="K29" s="71"/>
    </row>
    <row r="30" spans="1:11" s="39" customFormat="1" ht="12" customHeight="1">
      <c r="A30" s="73">
        <v>110409716</v>
      </c>
      <c r="B30" s="13">
        <v>21</v>
      </c>
      <c r="C30" s="13" t="s">
        <v>116</v>
      </c>
      <c r="D30" s="68"/>
      <c r="E30" s="68" t="s">
        <v>117</v>
      </c>
      <c r="F30" s="68"/>
      <c r="G30" s="68" t="s">
        <v>118</v>
      </c>
      <c r="H30" s="69">
        <v>1.6</v>
      </c>
      <c r="I30" s="66" t="s">
        <v>60</v>
      </c>
      <c r="J30" s="66"/>
      <c r="K30" s="71"/>
    </row>
    <row r="31" spans="1:11" s="39" customFormat="1" ht="12" customHeight="1">
      <c r="A31" s="73">
        <v>110409717</v>
      </c>
      <c r="B31" s="10">
        <v>22</v>
      </c>
      <c r="C31" s="13" t="s">
        <v>119</v>
      </c>
      <c r="D31" s="11"/>
      <c r="E31" s="13" t="s">
        <v>120</v>
      </c>
      <c r="F31" s="11"/>
      <c r="G31" s="72" t="s">
        <v>121</v>
      </c>
      <c r="H31" s="65">
        <v>1.4</v>
      </c>
      <c r="I31" s="66" t="s">
        <v>93</v>
      </c>
      <c r="J31" s="66"/>
      <c r="K31" s="71"/>
    </row>
    <row r="32" spans="1:11" s="39" customFormat="1" ht="12" customHeight="1">
      <c r="A32" s="73">
        <v>110409718</v>
      </c>
      <c r="B32" s="10">
        <v>23</v>
      </c>
      <c r="C32" s="33" t="s">
        <v>122</v>
      </c>
      <c r="D32" s="11"/>
      <c r="E32" s="33" t="s">
        <v>123</v>
      </c>
      <c r="F32" s="11"/>
      <c r="G32" s="13" t="s">
        <v>124</v>
      </c>
      <c r="H32" s="65">
        <v>1.1</v>
      </c>
      <c r="I32" s="66" t="s">
        <v>93</v>
      </c>
      <c r="J32" s="66"/>
      <c r="K32" s="71"/>
    </row>
    <row r="33" spans="1:11" s="39" customFormat="1" ht="12" customHeight="1">
      <c r="A33" s="73">
        <v>110409719</v>
      </c>
      <c r="B33" s="10">
        <v>24</v>
      </c>
      <c r="C33" s="13" t="s">
        <v>125</v>
      </c>
      <c r="D33" s="11"/>
      <c r="E33" s="13" t="s">
        <v>126</v>
      </c>
      <c r="F33" s="11"/>
      <c r="G33" s="13" t="s">
        <v>73</v>
      </c>
      <c r="H33" s="69" t="s">
        <v>74</v>
      </c>
      <c r="I33" s="66" t="s">
        <v>70</v>
      </c>
      <c r="J33" s="66"/>
      <c r="K33" s="71"/>
    </row>
    <row r="34" spans="1:11" s="39" customFormat="1" ht="12" customHeight="1">
      <c r="A34" s="73">
        <v>110409720</v>
      </c>
      <c r="B34" s="10">
        <v>25</v>
      </c>
      <c r="C34" s="13" t="s">
        <v>127</v>
      </c>
      <c r="D34" s="11"/>
      <c r="E34" s="13" t="s">
        <v>128</v>
      </c>
      <c r="F34" s="11"/>
      <c r="G34" s="13" t="s">
        <v>129</v>
      </c>
      <c r="H34" s="65">
        <v>1.6</v>
      </c>
      <c r="I34" s="66" t="s">
        <v>60</v>
      </c>
      <c r="J34" s="66"/>
      <c r="K34" s="71"/>
    </row>
    <row r="35" spans="1:11" s="39" customFormat="1" ht="12" customHeight="1">
      <c r="A35" s="73"/>
      <c r="B35" s="64">
        <v>26</v>
      </c>
      <c r="C35" s="64" t="s">
        <v>130</v>
      </c>
      <c r="D35" s="64"/>
      <c r="E35" s="64" t="s">
        <v>131</v>
      </c>
      <c r="F35" s="64"/>
      <c r="G35" s="13" t="s">
        <v>132</v>
      </c>
      <c r="H35" s="65">
        <v>2</v>
      </c>
      <c r="I35" s="66" t="s">
        <v>70</v>
      </c>
      <c r="J35" s="66"/>
      <c r="K35" s="71"/>
    </row>
    <row r="36" spans="1:11" s="39" customFormat="1" ht="12" customHeight="1">
      <c r="A36" s="73"/>
      <c r="B36" s="13">
        <v>27</v>
      </c>
      <c r="C36" s="13" t="s">
        <v>133</v>
      </c>
      <c r="D36" s="11"/>
      <c r="E36" s="13" t="s">
        <v>134</v>
      </c>
      <c r="F36" s="11"/>
      <c r="G36" s="13" t="s">
        <v>135</v>
      </c>
      <c r="H36" s="65">
        <v>1.6</v>
      </c>
      <c r="I36" s="66" t="s">
        <v>60</v>
      </c>
      <c r="J36" s="66"/>
      <c r="K36" s="71"/>
    </row>
    <row r="37" spans="1:11" s="39" customFormat="1" ht="12" customHeight="1">
      <c r="A37" s="73"/>
      <c r="B37" s="64">
        <v>28</v>
      </c>
      <c r="C37" s="13" t="s">
        <v>136</v>
      </c>
      <c r="D37" s="13"/>
      <c r="E37" s="13" t="s">
        <v>137</v>
      </c>
      <c r="F37" s="13"/>
      <c r="G37" s="13" t="s">
        <v>138</v>
      </c>
      <c r="H37" s="69">
        <v>1.6</v>
      </c>
      <c r="I37" s="66" t="s">
        <v>60</v>
      </c>
      <c r="J37" s="66"/>
      <c r="K37" s="71"/>
    </row>
    <row r="38" spans="1:11" s="39" customFormat="1" ht="12" customHeight="1">
      <c r="A38" s="73"/>
      <c r="B38" s="13">
        <v>29</v>
      </c>
      <c r="C38" s="13" t="s">
        <v>139</v>
      </c>
      <c r="D38" s="13"/>
      <c r="E38" s="13" t="s">
        <v>140</v>
      </c>
      <c r="F38" s="13"/>
      <c r="G38" s="13" t="s">
        <v>141</v>
      </c>
      <c r="H38" s="65">
        <v>1.4</v>
      </c>
      <c r="I38" s="66" t="s">
        <v>93</v>
      </c>
      <c r="J38" s="66"/>
      <c r="K38" s="71"/>
    </row>
    <row r="39" spans="1:11" ht="12" customHeight="1">
      <c r="A39" s="73"/>
      <c r="B39" s="10">
        <v>30</v>
      </c>
      <c r="C39" s="13" t="s">
        <v>142</v>
      </c>
      <c r="D39" s="11"/>
      <c r="E39" s="13" t="s">
        <v>143</v>
      </c>
      <c r="F39" s="11"/>
      <c r="G39" s="13" t="s">
        <v>144</v>
      </c>
      <c r="H39" s="74">
        <v>1.1</v>
      </c>
      <c r="I39" s="66" t="s">
        <v>93</v>
      </c>
      <c r="J39" s="66"/>
      <c r="K39" s="71"/>
    </row>
    <row r="40" spans="1:11" ht="12" customHeight="1">
      <c r="A40" s="73"/>
      <c r="B40" s="13">
        <v>33</v>
      </c>
      <c r="C40" s="13" t="s">
        <v>145</v>
      </c>
      <c r="D40" s="13"/>
      <c r="E40" s="13" t="s">
        <v>146</v>
      </c>
      <c r="F40" s="13"/>
      <c r="G40" s="72" t="s">
        <v>147</v>
      </c>
      <c r="H40" s="69">
        <v>3.7</v>
      </c>
      <c r="I40" s="66" t="s">
        <v>70</v>
      </c>
      <c r="J40" s="66"/>
      <c r="K40" s="71"/>
    </row>
    <row r="41" spans="1:11" ht="12" customHeight="1">
      <c r="A41" s="73"/>
      <c r="B41" s="13">
        <v>34</v>
      </c>
      <c r="C41" s="63" t="s">
        <v>148</v>
      </c>
      <c r="D41" s="62"/>
      <c r="E41" s="63" t="s">
        <v>149</v>
      </c>
      <c r="F41" s="62"/>
      <c r="G41" s="13" t="s">
        <v>150</v>
      </c>
      <c r="H41" s="65">
        <v>1.5</v>
      </c>
      <c r="I41" s="66" t="s">
        <v>60</v>
      </c>
      <c r="J41" s="66"/>
      <c r="K41" s="71"/>
    </row>
    <row r="42" spans="1:11" ht="12" customHeight="1">
      <c r="A42" s="73"/>
      <c r="B42" s="68">
        <v>35</v>
      </c>
      <c r="C42" s="68" t="s">
        <v>151</v>
      </c>
      <c r="D42" s="68"/>
      <c r="E42" s="68" t="s">
        <v>152</v>
      </c>
      <c r="F42" s="68"/>
      <c r="G42" s="13" t="s">
        <v>96</v>
      </c>
      <c r="H42" s="65">
        <v>1.4</v>
      </c>
      <c r="I42" s="66" t="s">
        <v>93</v>
      </c>
      <c r="J42" s="66"/>
      <c r="K42" s="71"/>
    </row>
    <row r="43" spans="1:11" ht="12" customHeight="1">
      <c r="A43" s="73"/>
      <c r="B43" s="10">
        <v>37</v>
      </c>
      <c r="C43" s="13" t="s">
        <v>153</v>
      </c>
      <c r="D43" s="11"/>
      <c r="E43" s="13" t="s">
        <v>154</v>
      </c>
      <c r="F43" s="11"/>
      <c r="G43" s="13" t="s">
        <v>155</v>
      </c>
      <c r="H43" s="65">
        <v>2</v>
      </c>
      <c r="I43" s="66" t="s">
        <v>70</v>
      </c>
      <c r="J43" s="66"/>
      <c r="K43" s="71"/>
    </row>
    <row r="44" spans="1:11" ht="12" customHeight="1">
      <c r="A44" s="73"/>
      <c r="B44" s="10">
        <v>38</v>
      </c>
      <c r="C44" s="13" t="s">
        <v>156</v>
      </c>
      <c r="D44" s="11"/>
      <c r="E44" s="13" t="s">
        <v>157</v>
      </c>
      <c r="F44" s="11"/>
      <c r="G44" s="13" t="s">
        <v>158</v>
      </c>
      <c r="H44" s="65">
        <v>1.6</v>
      </c>
      <c r="I44" s="66" t="s">
        <v>60</v>
      </c>
      <c r="J44" s="66"/>
      <c r="K44" s="71"/>
    </row>
    <row r="45" spans="1:11" ht="12" customHeight="1">
      <c r="A45" s="73"/>
      <c r="B45" s="10">
        <v>39</v>
      </c>
      <c r="C45" s="13" t="s">
        <v>159</v>
      </c>
      <c r="D45" s="11"/>
      <c r="E45" s="13" t="s">
        <v>160</v>
      </c>
      <c r="F45" s="11"/>
      <c r="G45" s="13" t="s">
        <v>161</v>
      </c>
      <c r="H45" s="65">
        <v>2</v>
      </c>
      <c r="I45" s="66" t="s">
        <v>70</v>
      </c>
      <c r="J45" s="66"/>
      <c r="K45" s="71"/>
    </row>
    <row r="46" spans="1:11" ht="15">
      <c r="A46" s="73"/>
      <c r="B46" s="10"/>
      <c r="C46" s="13"/>
      <c r="D46" s="11"/>
      <c r="E46" s="13"/>
      <c r="F46" s="11"/>
      <c r="G46" s="13"/>
      <c r="H46" s="65"/>
      <c r="I46" s="66"/>
      <c r="J46" s="66"/>
      <c r="K46" s="71"/>
    </row>
    <row r="47" spans="1:11" ht="15">
      <c r="A47" s="73">
        <v>110409721</v>
      </c>
      <c r="B47" s="13"/>
      <c r="C47" s="13"/>
      <c r="D47" s="13"/>
      <c r="E47" s="13"/>
      <c r="F47" s="13"/>
      <c r="G47" s="13"/>
      <c r="H47" s="65"/>
      <c r="I47" s="66"/>
      <c r="J47" s="66"/>
      <c r="K47" s="68"/>
    </row>
    <row r="48" spans="1:11" ht="15">
      <c r="A48" s="75"/>
      <c r="B48" s="13"/>
      <c r="C48" s="13"/>
      <c r="D48" s="13"/>
      <c r="E48" s="13"/>
      <c r="F48" s="13"/>
      <c r="G48" s="13"/>
      <c r="H48" s="65"/>
      <c r="I48" s="66"/>
      <c r="J48" s="66"/>
      <c r="K48" s="68"/>
    </row>
    <row r="49" spans="1:11" ht="15">
      <c r="A49" s="75"/>
      <c r="B49" s="13"/>
      <c r="C49" s="63"/>
      <c r="D49" s="62"/>
      <c r="E49" s="63"/>
      <c r="F49" s="62"/>
      <c r="G49" s="13"/>
      <c r="H49" s="65"/>
      <c r="I49" s="66"/>
      <c r="J49" s="66"/>
      <c r="K49" s="68"/>
    </row>
    <row r="50" spans="1:11" ht="15">
      <c r="A50" s="75"/>
      <c r="B50" s="75"/>
      <c r="C50" s="76"/>
      <c r="D50" s="76"/>
      <c r="E50" s="76"/>
      <c r="F50" s="76"/>
      <c r="G50" s="76"/>
      <c r="H50" s="76"/>
      <c r="I50" s="77"/>
      <c r="J50" s="77"/>
      <c r="K50" s="78"/>
    </row>
    <row r="51" spans="1:11" ht="15">
      <c r="A51" s="75"/>
      <c r="B51" s="72"/>
      <c r="C51" s="72"/>
      <c r="D51" s="72"/>
      <c r="E51" s="72"/>
      <c r="F51" s="72"/>
      <c r="G51" s="72"/>
      <c r="H51" s="72"/>
      <c r="I51" s="72"/>
      <c r="J51" s="72"/>
      <c r="K51" s="72"/>
    </row>
    <row r="52" spans="1:11" ht="15">
      <c r="A52" s="75"/>
      <c r="B52" s="72"/>
      <c r="C52" s="79" t="s">
        <v>162</v>
      </c>
      <c r="D52" s="72"/>
      <c r="E52" s="72"/>
      <c r="F52" s="72"/>
      <c r="G52" s="72"/>
      <c r="H52" s="72"/>
      <c r="I52" s="72"/>
      <c r="J52" s="72"/>
      <c r="K52" s="72"/>
    </row>
  </sheetData>
  <sheetProtection/>
  <printOptions/>
  <pageMargins left="1.2" right="0.18" top="0.3" bottom="0.75" header="0.3" footer="0.3"/>
  <pageSetup horizontalDpi="600" verticalDpi="600" orientation="landscape" paperSize="9" scale="12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G45"/>
  <sheetViews>
    <sheetView zoomScalePageLayoutView="0" workbookViewId="0" topLeftCell="A22">
      <selection activeCell="H46" sqref="H46"/>
    </sheetView>
  </sheetViews>
  <sheetFormatPr defaultColWidth="9.140625" defaultRowHeight="15"/>
  <cols>
    <col min="6" max="6" width="11.57421875" style="0" customWidth="1"/>
    <col min="7" max="7" width="10.28125" style="0" customWidth="1"/>
  </cols>
  <sheetData>
    <row r="10" spans="1:7" ht="25.5">
      <c r="A10" s="5" t="s">
        <v>35</v>
      </c>
      <c r="B10" s="5" t="s">
        <v>36</v>
      </c>
      <c r="C10" s="5" t="s">
        <v>37</v>
      </c>
      <c r="D10" s="5" t="s">
        <v>38</v>
      </c>
      <c r="E10" s="5" t="s">
        <v>38</v>
      </c>
      <c r="F10" s="5" t="s">
        <v>12</v>
      </c>
      <c r="G10" s="5" t="s">
        <v>13</v>
      </c>
    </row>
    <row r="11" spans="1:7" ht="15">
      <c r="A11" s="6">
        <v>3720</v>
      </c>
      <c r="B11" s="6">
        <v>3900</v>
      </c>
      <c r="C11" s="6">
        <v>1200</v>
      </c>
      <c r="D11" s="6">
        <v>2100</v>
      </c>
      <c r="E11" s="6">
        <v>2100</v>
      </c>
      <c r="F11" s="7">
        <v>20</v>
      </c>
      <c r="G11" s="7">
        <v>10</v>
      </c>
    </row>
    <row r="12" spans="1:7" ht="15">
      <c r="A12" s="6">
        <v>3720</v>
      </c>
      <c r="B12" s="6">
        <v>3900</v>
      </c>
      <c r="C12" s="6">
        <v>1200</v>
      </c>
      <c r="D12" s="6">
        <v>2100</v>
      </c>
      <c r="E12" s="6">
        <v>2100</v>
      </c>
      <c r="F12" s="7">
        <v>20</v>
      </c>
      <c r="G12" s="7">
        <v>10</v>
      </c>
    </row>
    <row r="13" spans="1:7" ht="15">
      <c r="A13" s="6">
        <v>3720</v>
      </c>
      <c r="B13" s="6">
        <v>3900</v>
      </c>
      <c r="C13" s="6">
        <v>1200</v>
      </c>
      <c r="D13" s="6">
        <v>2100</v>
      </c>
      <c r="E13" s="6">
        <v>2100</v>
      </c>
      <c r="F13" s="7">
        <v>20</v>
      </c>
      <c r="G13" s="7">
        <v>10</v>
      </c>
    </row>
    <row r="14" spans="1:7" ht="15">
      <c r="A14" s="6">
        <v>3720</v>
      </c>
      <c r="B14" s="6">
        <v>3900</v>
      </c>
      <c r="C14" s="6">
        <v>1200</v>
      </c>
      <c r="D14" s="6">
        <v>2100</v>
      </c>
      <c r="E14" s="6">
        <v>2100</v>
      </c>
      <c r="F14" s="7">
        <v>20</v>
      </c>
      <c r="G14" s="7">
        <v>10</v>
      </c>
    </row>
    <row r="15" spans="1:7" ht="15">
      <c r="A15" s="6">
        <v>3720</v>
      </c>
      <c r="B15" s="6">
        <v>3900</v>
      </c>
      <c r="C15" s="6">
        <v>1200</v>
      </c>
      <c r="D15" s="6">
        <v>2100</v>
      </c>
      <c r="E15" s="6">
        <v>2100</v>
      </c>
      <c r="F15" s="7">
        <v>20</v>
      </c>
      <c r="G15" s="7">
        <v>10</v>
      </c>
    </row>
    <row r="16" spans="1:7" ht="15">
      <c r="A16" s="6">
        <v>3720</v>
      </c>
      <c r="B16" s="6">
        <v>3900</v>
      </c>
      <c r="C16" s="6">
        <v>1200</v>
      </c>
      <c r="D16" s="6">
        <v>2100</v>
      </c>
      <c r="E16" s="6">
        <v>2100</v>
      </c>
      <c r="F16" s="7">
        <v>20</v>
      </c>
      <c r="G16" s="7">
        <v>10</v>
      </c>
    </row>
    <row r="17" spans="1:7" ht="15">
      <c r="A17" s="6">
        <v>3720</v>
      </c>
      <c r="B17" s="6">
        <v>3900</v>
      </c>
      <c r="C17" s="6">
        <v>1200</v>
      </c>
      <c r="D17" s="6">
        <v>2100</v>
      </c>
      <c r="E17" s="6">
        <v>2100</v>
      </c>
      <c r="F17" s="7">
        <v>20</v>
      </c>
      <c r="G17" s="7">
        <v>10</v>
      </c>
    </row>
    <row r="18" spans="1:7" ht="15">
      <c r="A18" s="6">
        <v>3720</v>
      </c>
      <c r="B18" s="6">
        <v>3900</v>
      </c>
      <c r="C18" s="6">
        <v>1200</v>
      </c>
      <c r="D18" s="6">
        <v>2100</v>
      </c>
      <c r="E18" s="6">
        <v>2100</v>
      </c>
      <c r="F18" s="7">
        <v>20</v>
      </c>
      <c r="G18" s="7">
        <v>10</v>
      </c>
    </row>
    <row r="19" spans="1:7" ht="15">
      <c r="A19" s="6">
        <v>3720</v>
      </c>
      <c r="B19" s="6">
        <v>3900</v>
      </c>
      <c r="C19" s="6">
        <v>1200</v>
      </c>
      <c r="D19" s="6">
        <v>2100</v>
      </c>
      <c r="E19" s="6">
        <v>2100</v>
      </c>
      <c r="F19" s="7">
        <v>20</v>
      </c>
      <c r="G19" s="7">
        <v>10</v>
      </c>
    </row>
    <row r="20" spans="1:7" ht="15">
      <c r="A20" s="6">
        <v>3720</v>
      </c>
      <c r="B20" s="6">
        <v>3900</v>
      </c>
      <c r="C20" s="6">
        <v>1200</v>
      </c>
      <c r="D20" s="6">
        <v>2100</v>
      </c>
      <c r="E20" s="6">
        <v>2100</v>
      </c>
      <c r="F20" s="7">
        <v>20</v>
      </c>
      <c r="G20" s="7">
        <v>10</v>
      </c>
    </row>
    <row r="21" spans="1:7" ht="15">
      <c r="A21" s="6">
        <v>3720</v>
      </c>
      <c r="B21" s="6">
        <v>3900</v>
      </c>
      <c r="C21" s="6">
        <v>1200</v>
      </c>
      <c r="D21" s="6">
        <v>2100</v>
      </c>
      <c r="E21" s="6">
        <v>2100</v>
      </c>
      <c r="F21" s="7">
        <v>20</v>
      </c>
      <c r="G21" s="7">
        <v>10</v>
      </c>
    </row>
    <row r="22" spans="1:7" ht="15">
      <c r="A22" s="6">
        <v>3720</v>
      </c>
      <c r="B22" s="6">
        <v>3900</v>
      </c>
      <c r="C22" s="6">
        <v>1200</v>
      </c>
      <c r="D22" s="6">
        <v>2100</v>
      </c>
      <c r="E22" s="6">
        <v>2100</v>
      </c>
      <c r="F22" s="7">
        <v>20</v>
      </c>
      <c r="G22" s="7">
        <v>10</v>
      </c>
    </row>
    <row r="23" spans="1:7" ht="15">
      <c r="A23" s="6">
        <v>3720</v>
      </c>
      <c r="B23" s="6">
        <v>3900</v>
      </c>
      <c r="C23" s="6">
        <v>1200</v>
      </c>
      <c r="D23" s="6">
        <v>2100</v>
      </c>
      <c r="E23" s="6">
        <v>2100</v>
      </c>
      <c r="F23" s="7">
        <v>20</v>
      </c>
      <c r="G23" s="7">
        <v>10</v>
      </c>
    </row>
    <row r="24" spans="1:7" ht="15">
      <c r="A24" s="6">
        <v>3720</v>
      </c>
      <c r="B24" s="6">
        <v>3900</v>
      </c>
      <c r="C24" s="6">
        <v>1200</v>
      </c>
      <c r="D24" s="6">
        <v>2100</v>
      </c>
      <c r="E24" s="6">
        <v>2100</v>
      </c>
      <c r="F24" s="7">
        <v>20</v>
      </c>
      <c r="G24" s="7">
        <v>10</v>
      </c>
    </row>
    <row r="25" spans="1:7" ht="15">
      <c r="A25" s="6">
        <v>3720</v>
      </c>
      <c r="B25" s="6">
        <v>3900</v>
      </c>
      <c r="C25" s="6">
        <v>1200</v>
      </c>
      <c r="D25" s="6">
        <v>2100</v>
      </c>
      <c r="E25" s="6">
        <v>2100</v>
      </c>
      <c r="F25" s="7">
        <v>20</v>
      </c>
      <c r="G25" s="7">
        <v>10</v>
      </c>
    </row>
    <row r="26" spans="1:7" ht="15">
      <c r="A26" s="6">
        <v>3720</v>
      </c>
      <c r="B26" s="6">
        <v>3900</v>
      </c>
      <c r="C26" s="6">
        <v>1200</v>
      </c>
      <c r="D26" s="6">
        <v>2100</v>
      </c>
      <c r="E26" s="6">
        <v>2100</v>
      </c>
      <c r="F26" s="7">
        <v>20</v>
      </c>
      <c r="G26" s="7">
        <v>10</v>
      </c>
    </row>
    <row r="27" spans="1:7" ht="15">
      <c r="A27" s="6">
        <v>3720</v>
      </c>
      <c r="B27" s="6">
        <v>3900</v>
      </c>
      <c r="C27" s="6">
        <v>1200</v>
      </c>
      <c r="D27" s="6">
        <v>2100</v>
      </c>
      <c r="E27" s="6">
        <v>2100</v>
      </c>
      <c r="F27" s="7">
        <v>20</v>
      </c>
      <c r="G27" s="7">
        <v>10</v>
      </c>
    </row>
    <row r="28" spans="1:7" ht="15">
      <c r="A28" s="6">
        <v>3720</v>
      </c>
      <c r="B28" s="6">
        <v>3900</v>
      </c>
      <c r="C28" s="6">
        <v>1200</v>
      </c>
      <c r="D28" s="6">
        <v>2100</v>
      </c>
      <c r="E28" s="6">
        <v>2100</v>
      </c>
      <c r="F28" s="7">
        <v>20</v>
      </c>
      <c r="G28" s="7">
        <v>10</v>
      </c>
    </row>
    <row r="29" spans="1:7" ht="15">
      <c r="A29" s="6">
        <v>3720</v>
      </c>
      <c r="B29" s="6">
        <v>3900</v>
      </c>
      <c r="C29" s="6">
        <v>1200</v>
      </c>
      <c r="D29" s="6">
        <v>2100</v>
      </c>
      <c r="E29" s="6">
        <v>2100</v>
      </c>
      <c r="F29" s="7">
        <v>20</v>
      </c>
      <c r="G29" s="7">
        <v>10</v>
      </c>
    </row>
    <row r="30" spans="1:7" ht="15">
      <c r="A30" s="6">
        <v>3720</v>
      </c>
      <c r="B30" s="6">
        <v>3900</v>
      </c>
      <c r="C30" s="6">
        <v>1200</v>
      </c>
      <c r="D30" s="6">
        <v>2100</v>
      </c>
      <c r="E30" s="6">
        <v>2100</v>
      </c>
      <c r="F30" s="7">
        <v>20</v>
      </c>
      <c r="G30" s="7">
        <v>10</v>
      </c>
    </row>
    <row r="31" spans="1:7" ht="15">
      <c r="A31" s="6">
        <v>3720</v>
      </c>
      <c r="B31" s="6">
        <v>3900</v>
      </c>
      <c r="C31" s="6">
        <v>1200</v>
      </c>
      <c r="D31" s="6">
        <v>2100</v>
      </c>
      <c r="E31" s="6">
        <v>2100</v>
      </c>
      <c r="F31" s="7">
        <v>20</v>
      </c>
      <c r="G31" s="7">
        <v>10</v>
      </c>
    </row>
    <row r="32" spans="1:7" ht="15">
      <c r="A32" s="6">
        <v>3720</v>
      </c>
      <c r="B32" s="6">
        <v>3900</v>
      </c>
      <c r="C32" s="6">
        <v>1200</v>
      </c>
      <c r="D32" s="6">
        <v>2100</v>
      </c>
      <c r="E32" s="6">
        <v>2100</v>
      </c>
      <c r="F32" s="7">
        <v>20</v>
      </c>
      <c r="G32" s="7">
        <v>10</v>
      </c>
    </row>
    <row r="33" spans="1:7" ht="15">
      <c r="A33" s="6">
        <v>3720</v>
      </c>
      <c r="B33" s="6">
        <v>3900</v>
      </c>
      <c r="C33" s="6">
        <v>1200</v>
      </c>
      <c r="D33" s="6">
        <v>2100</v>
      </c>
      <c r="E33" s="6">
        <v>2100</v>
      </c>
      <c r="F33" s="7">
        <v>20</v>
      </c>
      <c r="G33" s="7">
        <v>10</v>
      </c>
    </row>
    <row r="34" spans="1:7" ht="15">
      <c r="A34" s="6">
        <v>3720</v>
      </c>
      <c r="B34" s="6">
        <v>3900</v>
      </c>
      <c r="C34" s="6">
        <v>1200</v>
      </c>
      <c r="D34" s="6">
        <v>2100</v>
      </c>
      <c r="E34" s="6">
        <v>2100</v>
      </c>
      <c r="F34" s="7">
        <v>20</v>
      </c>
      <c r="G34" s="7">
        <v>10</v>
      </c>
    </row>
    <row r="35" spans="1:7" ht="15">
      <c r="A35" s="6">
        <v>3720</v>
      </c>
      <c r="B35" s="6">
        <v>3900</v>
      </c>
      <c r="C35" s="6">
        <v>1200</v>
      </c>
      <c r="D35" s="6">
        <v>2100</v>
      </c>
      <c r="E35" s="6">
        <v>2100</v>
      </c>
      <c r="F35" s="7">
        <v>20</v>
      </c>
      <c r="G35" s="7">
        <v>10</v>
      </c>
    </row>
    <row r="36" spans="1:7" ht="15">
      <c r="A36" s="6">
        <v>3720</v>
      </c>
      <c r="B36" s="6">
        <v>3900</v>
      </c>
      <c r="C36" s="6">
        <v>1200</v>
      </c>
      <c r="D36" s="6">
        <v>2100</v>
      </c>
      <c r="E36" s="6">
        <v>2100</v>
      </c>
      <c r="F36" s="7">
        <v>20</v>
      </c>
      <c r="G36" s="7">
        <v>10</v>
      </c>
    </row>
    <row r="37" spans="1:7" ht="15">
      <c r="A37" s="6">
        <v>3720</v>
      </c>
      <c r="B37" s="6">
        <v>3900</v>
      </c>
      <c r="C37" s="6">
        <v>1200</v>
      </c>
      <c r="D37" s="6">
        <v>2100</v>
      </c>
      <c r="E37" s="6">
        <v>2100</v>
      </c>
      <c r="F37" s="7">
        <v>20</v>
      </c>
      <c r="G37" s="7">
        <v>10</v>
      </c>
    </row>
    <row r="38" spans="1:7" ht="15">
      <c r="A38" s="6">
        <v>3720</v>
      </c>
      <c r="B38" s="6">
        <v>3900</v>
      </c>
      <c r="C38" s="6">
        <v>1200</v>
      </c>
      <c r="D38" s="6">
        <v>2100</v>
      </c>
      <c r="E38" s="6">
        <v>2100</v>
      </c>
      <c r="F38" s="7">
        <v>20</v>
      </c>
      <c r="G38" s="7">
        <v>10</v>
      </c>
    </row>
    <row r="39" spans="1:7" ht="15">
      <c r="A39" s="6">
        <v>3720</v>
      </c>
      <c r="B39" s="6">
        <v>3900</v>
      </c>
      <c r="C39" s="6">
        <v>1200</v>
      </c>
      <c r="D39" s="6">
        <v>2100</v>
      </c>
      <c r="E39" s="6">
        <v>2100</v>
      </c>
      <c r="F39" s="7">
        <v>20</v>
      </c>
      <c r="G39" s="7">
        <v>10</v>
      </c>
    </row>
    <row r="40" spans="1:7" ht="15">
      <c r="A40" s="6">
        <v>3720</v>
      </c>
      <c r="B40" s="6">
        <v>3900</v>
      </c>
      <c r="C40" s="6">
        <v>1200</v>
      </c>
      <c r="D40" s="6">
        <v>2100</v>
      </c>
      <c r="E40" s="6">
        <v>2100</v>
      </c>
      <c r="F40" s="7">
        <v>20</v>
      </c>
      <c r="G40" s="7">
        <v>10</v>
      </c>
    </row>
    <row r="41" spans="1:7" ht="15">
      <c r="A41" s="6">
        <v>3720</v>
      </c>
      <c r="B41" s="6">
        <v>3900</v>
      </c>
      <c r="C41" s="6">
        <v>1200</v>
      </c>
      <c r="D41" s="6">
        <v>2100</v>
      </c>
      <c r="E41" s="6">
        <v>2100</v>
      </c>
      <c r="F41" s="7">
        <v>20</v>
      </c>
      <c r="G41" s="7">
        <v>10</v>
      </c>
    </row>
    <row r="42" spans="1:7" ht="15">
      <c r="A42" s="6">
        <v>3720</v>
      </c>
      <c r="B42" s="6">
        <v>3900</v>
      </c>
      <c r="C42" s="6">
        <v>1200</v>
      </c>
      <c r="D42" s="6">
        <v>2100</v>
      </c>
      <c r="E42" s="6">
        <v>2100</v>
      </c>
      <c r="F42" s="7">
        <v>20</v>
      </c>
      <c r="G42" s="7">
        <v>10</v>
      </c>
    </row>
    <row r="43" spans="1:7" ht="15">
      <c r="A43" s="6">
        <v>3720</v>
      </c>
      <c r="B43" s="6">
        <v>3900</v>
      </c>
      <c r="C43" s="6">
        <v>1200</v>
      </c>
      <c r="D43" s="6">
        <v>2100</v>
      </c>
      <c r="E43" s="6">
        <v>2100</v>
      </c>
      <c r="F43" s="7">
        <v>20</v>
      </c>
      <c r="G43" s="7">
        <v>10</v>
      </c>
    </row>
    <row r="44" spans="1:7" ht="15">
      <c r="A44" s="6">
        <v>3720</v>
      </c>
      <c r="B44" s="6">
        <v>3900</v>
      </c>
      <c r="C44" s="6">
        <v>1200</v>
      </c>
      <c r="D44" s="6">
        <v>2100</v>
      </c>
      <c r="E44" s="6">
        <v>2100</v>
      </c>
      <c r="F44" s="7">
        <v>20</v>
      </c>
      <c r="G44" s="7">
        <v>10</v>
      </c>
    </row>
    <row r="45" spans="1:7" ht="15">
      <c r="A45" s="6">
        <v>3720</v>
      </c>
      <c r="B45" s="6">
        <v>3900</v>
      </c>
      <c r="C45" s="6">
        <v>1200</v>
      </c>
      <c r="D45" s="6">
        <v>2100</v>
      </c>
      <c r="E45" s="6">
        <v>2100</v>
      </c>
      <c r="F45" s="7">
        <v>20</v>
      </c>
      <c r="G45" s="7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45"/>
  <sheetViews>
    <sheetView zoomScalePageLayoutView="0" workbookViewId="0" topLeftCell="A13">
      <selection activeCell="A30" sqref="A30"/>
    </sheetView>
  </sheetViews>
  <sheetFormatPr defaultColWidth="9.140625" defaultRowHeight="15"/>
  <cols>
    <col min="1" max="1" width="4.140625" style="0" customWidth="1"/>
    <col min="2" max="2" width="14.28125" style="0" hidden="1" customWidth="1"/>
    <col min="3" max="3" width="16.8515625" style="0" hidden="1" customWidth="1"/>
    <col min="4" max="4" width="3.28125" style="0" customWidth="1"/>
    <col min="5" max="5" width="3.421875" style="0" customWidth="1"/>
    <col min="6" max="6" width="4.8515625" style="0" customWidth="1"/>
    <col min="7" max="7" width="3.8515625" style="0" customWidth="1"/>
    <col min="8" max="8" width="3.57421875" style="0" customWidth="1"/>
    <col min="9" max="9" width="5.00390625" style="0" customWidth="1"/>
    <col min="10" max="10" width="3.28125" style="0" customWidth="1"/>
    <col min="11" max="11" width="4.00390625" style="0" customWidth="1"/>
    <col min="12" max="12" width="5.140625" style="0" customWidth="1"/>
    <col min="13" max="13" width="8.28125" style="0" hidden="1" customWidth="1"/>
    <col min="14" max="14" width="9.28125" style="0" hidden="1" customWidth="1"/>
    <col min="15" max="15" width="8.00390625" style="0" hidden="1" customWidth="1"/>
    <col min="16" max="16" width="7.28125" style="0" customWidth="1"/>
    <col min="17" max="17" width="5.8515625" style="0" customWidth="1"/>
    <col min="18" max="19" width="4.00390625" style="0" customWidth="1"/>
    <col min="20" max="20" width="5.7109375" style="0" customWidth="1"/>
    <col min="21" max="21" width="3.57421875" style="0" customWidth="1"/>
    <col min="22" max="23" width="4.28125" style="0" customWidth="1"/>
    <col min="24" max="24" width="8.00390625" style="0" hidden="1" customWidth="1"/>
    <col min="25" max="25" width="7.8515625" style="0" hidden="1" customWidth="1"/>
    <col min="26" max="26" width="7.140625" style="0" customWidth="1"/>
    <col min="27" max="27" width="6.00390625" style="0" customWidth="1"/>
    <col min="28" max="28" width="3.7109375" style="0" customWidth="1"/>
    <col min="29" max="29" width="4.421875" style="0" customWidth="1"/>
    <col min="30" max="30" width="5.140625" style="0" customWidth="1"/>
    <col min="31" max="31" width="8.00390625" style="0" customWidth="1"/>
  </cols>
  <sheetData>
    <row r="3" ht="15">
      <c r="AB3" s="1"/>
    </row>
    <row r="4" ht="15">
      <c r="AB4" s="1"/>
    </row>
    <row r="5" ht="15">
      <c r="AB5" s="1"/>
    </row>
    <row r="6" ht="15">
      <c r="AB6" s="1"/>
    </row>
    <row r="7" ht="15">
      <c r="AB7" s="1"/>
    </row>
    <row r="8" spans="1:31" ht="15">
      <c r="A8" s="14"/>
      <c r="B8" s="14"/>
      <c r="C8" s="14"/>
      <c r="D8" s="16" t="s">
        <v>39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5" t="s">
        <v>55</v>
      </c>
      <c r="S8" s="15"/>
      <c r="T8" s="15"/>
      <c r="U8" s="15"/>
      <c r="V8" s="15"/>
      <c r="W8" s="15"/>
      <c r="X8" s="15"/>
      <c r="Y8" s="15"/>
      <c r="Z8" s="15"/>
      <c r="AA8" s="15"/>
      <c r="AB8" s="17"/>
      <c r="AC8" s="14"/>
      <c r="AD8" s="14"/>
      <c r="AE8" s="14"/>
    </row>
    <row r="9" spans="1:31" ht="15">
      <c r="A9" s="14"/>
      <c r="B9" s="14"/>
      <c r="C9" s="14"/>
      <c r="D9" s="14" t="s">
        <v>21</v>
      </c>
      <c r="E9" s="14"/>
      <c r="F9" s="14"/>
      <c r="G9" s="14" t="s">
        <v>22</v>
      </c>
      <c r="H9" s="14"/>
      <c r="I9" s="14"/>
      <c r="J9" s="14" t="s">
        <v>9</v>
      </c>
      <c r="K9" s="14"/>
      <c r="L9" s="14"/>
      <c r="M9" s="14"/>
      <c r="N9" s="14"/>
      <c r="O9" s="14"/>
      <c r="P9" s="14"/>
      <c r="Q9" s="14"/>
      <c r="R9" s="14" t="s">
        <v>53</v>
      </c>
      <c r="S9" s="14"/>
      <c r="T9" s="14"/>
      <c r="U9" s="14" t="s">
        <v>54</v>
      </c>
      <c r="V9" s="14"/>
      <c r="W9" s="14"/>
      <c r="X9" s="14"/>
      <c r="Y9" s="14"/>
      <c r="Z9" s="14"/>
      <c r="AA9" s="14"/>
      <c r="AB9" s="17" t="s">
        <v>40</v>
      </c>
      <c r="AC9" s="14"/>
      <c r="AD9" s="14"/>
      <c r="AE9" s="14"/>
    </row>
    <row r="10" spans="1:31" ht="23.25">
      <c r="A10" s="18" t="s">
        <v>6</v>
      </c>
      <c r="B10" s="19" t="s">
        <v>7</v>
      </c>
      <c r="C10" s="19" t="s">
        <v>8</v>
      </c>
      <c r="D10" s="20" t="s">
        <v>0</v>
      </c>
      <c r="E10" s="20" t="s">
        <v>1</v>
      </c>
      <c r="F10" s="20" t="s">
        <v>2</v>
      </c>
      <c r="G10" s="20" t="s">
        <v>0</v>
      </c>
      <c r="H10" s="20" t="s">
        <v>1</v>
      </c>
      <c r="I10" s="20" t="s">
        <v>2</v>
      </c>
      <c r="J10" s="20" t="s">
        <v>0</v>
      </c>
      <c r="K10" s="20" t="s">
        <v>1</v>
      </c>
      <c r="L10" s="20" t="s">
        <v>2</v>
      </c>
      <c r="M10" s="21" t="s">
        <v>4</v>
      </c>
      <c r="N10" s="21" t="s">
        <v>3</v>
      </c>
      <c r="O10" s="21" t="s">
        <v>5</v>
      </c>
      <c r="P10" s="21" t="s">
        <v>11</v>
      </c>
      <c r="Q10" s="21" t="s">
        <v>10</v>
      </c>
      <c r="R10" s="20" t="s">
        <v>0</v>
      </c>
      <c r="S10" s="20" t="s">
        <v>1</v>
      </c>
      <c r="T10" s="20" t="s">
        <v>2</v>
      </c>
      <c r="U10" s="20" t="s">
        <v>0</v>
      </c>
      <c r="V10" s="20" t="s">
        <v>1</v>
      </c>
      <c r="W10" s="20" t="s">
        <v>2</v>
      </c>
      <c r="X10" s="21" t="s">
        <v>3</v>
      </c>
      <c r="Y10" s="21" t="s">
        <v>5</v>
      </c>
      <c r="Z10" s="21" t="s">
        <v>11</v>
      </c>
      <c r="AA10" s="21" t="s">
        <v>10</v>
      </c>
      <c r="AB10" s="22" t="s">
        <v>0</v>
      </c>
      <c r="AC10" s="20" t="s">
        <v>1</v>
      </c>
      <c r="AD10" s="20" t="s">
        <v>2</v>
      </c>
      <c r="AE10" s="20" t="s">
        <v>14</v>
      </c>
    </row>
    <row r="11" spans="1:31" ht="12" customHeight="1">
      <c r="A11" s="23">
        <f>drivers_list!B11</f>
        <v>1</v>
      </c>
      <c r="B11" s="23" t="str">
        <f>drivers_list!C11</f>
        <v>Шагінян Тетяна </v>
      </c>
      <c r="C11" s="23" t="str">
        <f>drivers_list!E11</f>
        <v>Самойленко Людмила</v>
      </c>
      <c r="D11" s="24">
        <v>12</v>
      </c>
      <c r="E11" s="24">
        <v>15</v>
      </c>
      <c r="F11" s="25">
        <v>0</v>
      </c>
      <c r="G11" s="26">
        <v>13</v>
      </c>
      <c r="H11" s="26">
        <v>20</v>
      </c>
      <c r="I11" s="27">
        <v>0</v>
      </c>
      <c r="J11" s="28">
        <f>INT(O11/3600)</f>
        <v>1</v>
      </c>
      <c r="K11" s="28">
        <f>INT((O11-J11*3600)/60)</f>
        <v>5</v>
      </c>
      <c r="L11" s="29">
        <f>O11-(J11*3600+K11*60)</f>
        <v>0</v>
      </c>
      <c r="M11" s="29">
        <f>D11*3600+E11*60+F11</f>
        <v>44100</v>
      </c>
      <c r="N11" s="29">
        <f>G11*3600+H11*60+I11</f>
        <v>48000</v>
      </c>
      <c r="O11" s="29">
        <f>N11-M11</f>
        <v>3900</v>
      </c>
      <c r="P11" s="29" t="str">
        <f>IF(O11&lt;time_NORMS!B11,INT((time_NORMS!B11-O11+59)/60)*time_NORMS!F11,"0,00")</f>
        <v>0,00</v>
      </c>
      <c r="Q11" s="29" t="str">
        <f>IF(O11&gt;time_NORMS!B11,INT((O11-time_NORMS!B11)/60)*time_NORMS!G11,"0,00")</f>
        <v>0,00</v>
      </c>
      <c r="R11" s="58">
        <v>13</v>
      </c>
      <c r="S11" s="58">
        <v>14</v>
      </c>
      <c r="T11" s="59">
        <v>0</v>
      </c>
      <c r="U11" s="28">
        <f>INT(Y11/3600)</f>
        <v>0</v>
      </c>
      <c r="V11" s="28">
        <f>INT((Y11-U11*3600)/60)</f>
        <v>59</v>
      </c>
      <c r="W11" s="29">
        <f>Y11-(U11*3600+V11*60)</f>
        <v>0</v>
      </c>
      <c r="X11" s="29">
        <f>R11*3600+S11*60+T11</f>
        <v>47640</v>
      </c>
      <c r="Y11" s="29">
        <f>X11-M11</f>
        <v>3540</v>
      </c>
      <c r="Z11" s="30">
        <f>IF(Y11&lt;time_NORMS!A11,INT((time_NORMS!A11-Y11+59)/60)*time_NORMS!F11,"0,00")</f>
        <v>60</v>
      </c>
      <c r="AA11" s="30" t="str">
        <f>IF(Y11&gt;time_NORMS!A11,INT((Y11-time_NORMS!A11)/60)*time_NORMS!G11,"0,00")</f>
        <v>0,00</v>
      </c>
      <c r="AB11" s="31">
        <f>INT(AE11/3600)</f>
        <v>0</v>
      </c>
      <c r="AC11" s="32">
        <f>INT((AE11-AB11*3600)/60)</f>
        <v>1</v>
      </c>
      <c r="AD11" s="30">
        <f>AE11-(AB11*3600+AC11*60)</f>
        <v>0</v>
      </c>
      <c r="AE11" s="35">
        <f>SUM(P11,Q11,Z11,AA11)</f>
        <v>60</v>
      </c>
    </row>
    <row r="12" spans="1:31" ht="12" customHeight="1">
      <c r="A12" s="23">
        <f>drivers_list!B12</f>
        <v>3</v>
      </c>
      <c r="B12" s="23" t="str">
        <f>drivers_list!C12</f>
        <v>Чумак Олена</v>
      </c>
      <c r="C12" s="23" t="str">
        <f>drivers_list!E12</f>
        <v>Чумак Анастасія</v>
      </c>
      <c r="D12" s="24">
        <v>12</v>
      </c>
      <c r="E12" s="24">
        <v>17</v>
      </c>
      <c r="F12" s="25">
        <v>0</v>
      </c>
      <c r="G12" s="26">
        <v>13</v>
      </c>
      <c r="H12" s="26">
        <v>25</v>
      </c>
      <c r="I12" s="27">
        <v>0</v>
      </c>
      <c r="J12" s="28">
        <f aca="true" t="shared" si="0" ref="J12:J45">INT(O12/3600)</f>
        <v>1</v>
      </c>
      <c r="K12" s="28">
        <f aca="true" t="shared" si="1" ref="K12:K45">INT((O12-J12*3600)/60)</f>
        <v>8</v>
      </c>
      <c r="L12" s="29">
        <f aca="true" t="shared" si="2" ref="L12:L45">O12-(J12*3600+K12*60)</f>
        <v>0</v>
      </c>
      <c r="M12" s="29">
        <f aca="true" t="shared" si="3" ref="M12:M45">D12*3600+E12*60+F12</f>
        <v>44220</v>
      </c>
      <c r="N12" s="29">
        <f aca="true" t="shared" si="4" ref="N12:N45">G12*3600+H12*60+I12</f>
        <v>48300</v>
      </c>
      <c r="O12" s="29">
        <f aca="true" t="shared" si="5" ref="O12:O45">N12-M12</f>
        <v>4080</v>
      </c>
      <c r="P12" s="29" t="str">
        <f>IF(O12&lt;time_NORMS!B12,INT((time_NORMS!B12-O12+59)/60)*time_NORMS!F12,"0,00")</f>
        <v>0,00</v>
      </c>
      <c r="Q12" s="29">
        <f>IF(O12&gt;time_NORMS!B12,INT((O12-time_NORMS!B12)/60)*time_NORMS!G12,"0,00")</f>
        <v>30</v>
      </c>
      <c r="R12" s="58">
        <v>13</v>
      </c>
      <c r="S12" s="58">
        <v>16</v>
      </c>
      <c r="T12" s="59">
        <v>0</v>
      </c>
      <c r="U12" s="28">
        <f aca="true" t="shared" si="6" ref="U12:U45">INT(Y12/3600)</f>
        <v>0</v>
      </c>
      <c r="V12" s="28">
        <f aca="true" t="shared" si="7" ref="V12:V45">INT((Y12-U12*3600)/60)</f>
        <v>59</v>
      </c>
      <c r="W12" s="29">
        <f aca="true" t="shared" si="8" ref="W12:W45">Y12-(U12*3600+V12*60)</f>
        <v>0</v>
      </c>
      <c r="X12" s="29">
        <f aca="true" t="shared" si="9" ref="X12:X45">R12*3600+S12*60+T12</f>
        <v>47760</v>
      </c>
      <c r="Y12" s="29">
        <f aca="true" t="shared" si="10" ref="Y12:Y45">X12-M12</f>
        <v>3540</v>
      </c>
      <c r="Z12" s="30">
        <f>IF(Y12&lt;time_NORMS!A12,INT((time_NORMS!A12-Y12+59)/60)*time_NORMS!F12,"0,00")</f>
        <v>60</v>
      </c>
      <c r="AA12" s="30" t="str">
        <f>IF(Y12&gt;time_NORMS!A12,INT((Y12-time_NORMS!A12)/60)*time_NORMS!G12,"0,00")</f>
        <v>0,00</v>
      </c>
      <c r="AB12" s="31">
        <f aca="true" t="shared" si="11" ref="AB12:AB45">INT(AE12/3600)</f>
        <v>0</v>
      </c>
      <c r="AC12" s="32">
        <f aca="true" t="shared" si="12" ref="AC12:AC45">INT((AE12-AB12*3600)/60)</f>
        <v>1</v>
      </c>
      <c r="AD12" s="30">
        <f aca="true" t="shared" si="13" ref="AD12:AD45">AE12-(AB12*3600+AC12*60)</f>
        <v>30</v>
      </c>
      <c r="AE12" s="35">
        <f aca="true" t="shared" si="14" ref="AE12:AE45">SUM(P12,Q12,Z12,AA12)</f>
        <v>90</v>
      </c>
    </row>
    <row r="13" spans="1:31" ht="12" customHeight="1">
      <c r="A13" s="23">
        <f>drivers_list!B13</f>
        <v>4</v>
      </c>
      <c r="B13" s="23" t="str">
        <f>drivers_list!C13</f>
        <v>Кравченко Ірина</v>
      </c>
      <c r="C13" s="23" t="str">
        <f>drivers_list!E13</f>
        <v>Бойко  Світлана</v>
      </c>
      <c r="D13" s="24">
        <v>12</v>
      </c>
      <c r="E13" s="24">
        <v>19</v>
      </c>
      <c r="F13" s="25">
        <v>0</v>
      </c>
      <c r="G13" s="26">
        <v>13</v>
      </c>
      <c r="H13" s="26">
        <v>46</v>
      </c>
      <c r="I13" s="27">
        <v>0</v>
      </c>
      <c r="J13" s="28">
        <f t="shared" si="0"/>
        <v>1</v>
      </c>
      <c r="K13" s="28">
        <f t="shared" si="1"/>
        <v>27</v>
      </c>
      <c r="L13" s="29">
        <f t="shared" si="2"/>
        <v>0</v>
      </c>
      <c r="M13" s="29">
        <f t="shared" si="3"/>
        <v>44340</v>
      </c>
      <c r="N13" s="29">
        <f t="shared" si="4"/>
        <v>49560</v>
      </c>
      <c r="O13" s="29">
        <f t="shared" si="5"/>
        <v>5220</v>
      </c>
      <c r="P13" s="29" t="str">
        <f>IF(O13&lt;time_NORMS!B13,INT((time_NORMS!B13-O13+59)/60)*time_NORMS!F13,"0,00")</f>
        <v>0,00</v>
      </c>
      <c r="Q13" s="29">
        <f>IF(O13&gt;time_NORMS!B13,INT((O13-time_NORMS!B13)/60)*time_NORMS!G13,"0,00")</f>
        <v>220</v>
      </c>
      <c r="R13" s="58">
        <v>13</v>
      </c>
      <c r="S13" s="58">
        <v>21</v>
      </c>
      <c r="T13" s="59">
        <v>0</v>
      </c>
      <c r="U13" s="28">
        <f t="shared" si="6"/>
        <v>1</v>
      </c>
      <c r="V13" s="28">
        <f t="shared" si="7"/>
        <v>2</v>
      </c>
      <c r="W13" s="29">
        <f t="shared" si="8"/>
        <v>0</v>
      </c>
      <c r="X13" s="29">
        <f t="shared" si="9"/>
        <v>48060</v>
      </c>
      <c r="Y13" s="29">
        <f t="shared" si="10"/>
        <v>3720</v>
      </c>
      <c r="Z13" s="30" t="str">
        <f>IF(Y13&lt;time_NORMS!A13,INT((time_NORMS!A13-Y13+59)/60)*time_NORMS!F13,"0,00")</f>
        <v>0,00</v>
      </c>
      <c r="AA13" s="30" t="str">
        <f>IF(Y13&gt;time_NORMS!A13,INT((Y13-time_NORMS!A13)/60)*time_NORMS!G13,"0,00")</f>
        <v>0,00</v>
      </c>
      <c r="AB13" s="31">
        <f t="shared" si="11"/>
        <v>0</v>
      </c>
      <c r="AC13" s="32">
        <f t="shared" si="12"/>
        <v>3</v>
      </c>
      <c r="AD13" s="30">
        <f t="shared" si="13"/>
        <v>40</v>
      </c>
      <c r="AE13" s="35">
        <f t="shared" si="14"/>
        <v>220</v>
      </c>
    </row>
    <row r="14" spans="1:31" ht="12" customHeight="1">
      <c r="A14" s="23">
        <f>drivers_list!B14</f>
        <v>5</v>
      </c>
      <c r="B14" s="23" t="str">
        <f>drivers_list!C14</f>
        <v>Зайцева Тетяна </v>
      </c>
      <c r="C14" s="23" t="str">
        <f>drivers_list!E14</f>
        <v>Ладигіна Катерина </v>
      </c>
      <c r="D14" s="24">
        <v>12</v>
      </c>
      <c r="E14" s="24">
        <v>21</v>
      </c>
      <c r="F14" s="25">
        <v>0</v>
      </c>
      <c r="G14" s="26">
        <v>13</v>
      </c>
      <c r="H14" s="26">
        <v>32</v>
      </c>
      <c r="I14" s="27">
        <v>0</v>
      </c>
      <c r="J14" s="28">
        <f t="shared" si="0"/>
        <v>1</v>
      </c>
      <c r="K14" s="28">
        <f t="shared" si="1"/>
        <v>11</v>
      </c>
      <c r="L14" s="29">
        <f t="shared" si="2"/>
        <v>0</v>
      </c>
      <c r="M14" s="29">
        <f t="shared" si="3"/>
        <v>44460</v>
      </c>
      <c r="N14" s="29">
        <f t="shared" si="4"/>
        <v>48720</v>
      </c>
      <c r="O14" s="29">
        <f t="shared" si="5"/>
        <v>4260</v>
      </c>
      <c r="P14" s="29" t="str">
        <f>IF(O14&lt;time_NORMS!B14,INT((time_NORMS!B14-O14+59)/60)*time_NORMS!F14,"0,00")</f>
        <v>0,00</v>
      </c>
      <c r="Q14" s="29">
        <f>IF(O14&gt;time_NORMS!B14,INT((O14-time_NORMS!B14)/60)*time_NORMS!G14,"0,00")</f>
        <v>60</v>
      </c>
      <c r="R14" s="58">
        <v>13</v>
      </c>
      <c r="S14" s="58">
        <v>28</v>
      </c>
      <c r="T14" s="59">
        <v>0</v>
      </c>
      <c r="U14" s="28">
        <f t="shared" si="6"/>
        <v>1</v>
      </c>
      <c r="V14" s="28">
        <f t="shared" si="7"/>
        <v>7</v>
      </c>
      <c r="W14" s="29">
        <f t="shared" si="8"/>
        <v>0</v>
      </c>
      <c r="X14" s="29">
        <f t="shared" si="9"/>
        <v>48480</v>
      </c>
      <c r="Y14" s="29">
        <f t="shared" si="10"/>
        <v>4020</v>
      </c>
      <c r="Z14" s="30" t="str">
        <f>IF(Y14&lt;time_NORMS!A14,INT((time_NORMS!A14-Y14+59)/60)*time_NORMS!F14,"0,00")</f>
        <v>0,00</v>
      </c>
      <c r="AA14" s="30">
        <f>IF(Y14&gt;time_NORMS!A14,INT((Y14-time_NORMS!A14)/60)*time_NORMS!G14,"0,00")</f>
        <v>50</v>
      </c>
      <c r="AB14" s="31">
        <f t="shared" si="11"/>
        <v>0</v>
      </c>
      <c r="AC14" s="32">
        <f t="shared" si="12"/>
        <v>1</v>
      </c>
      <c r="AD14" s="30">
        <f t="shared" si="13"/>
        <v>50</v>
      </c>
      <c r="AE14" s="35">
        <f t="shared" si="14"/>
        <v>110</v>
      </c>
    </row>
    <row r="15" spans="1:31" ht="12" customHeight="1">
      <c r="A15" s="23">
        <f>drivers_list!B15</f>
        <v>6</v>
      </c>
      <c r="B15" s="23" t="str">
        <f>drivers_list!C15</f>
        <v>Панюхно Анна</v>
      </c>
      <c r="C15" s="23" t="str">
        <f>drivers_list!E15</f>
        <v>Белькович Вилина</v>
      </c>
      <c r="D15" s="24">
        <v>12</v>
      </c>
      <c r="E15" s="24">
        <v>23</v>
      </c>
      <c r="F15" s="25">
        <v>0</v>
      </c>
      <c r="G15" s="26">
        <v>13</v>
      </c>
      <c r="H15" s="26">
        <v>28</v>
      </c>
      <c r="I15" s="27">
        <v>0</v>
      </c>
      <c r="J15" s="28">
        <f t="shared" si="0"/>
        <v>1</v>
      </c>
      <c r="K15" s="28">
        <f t="shared" si="1"/>
        <v>5</v>
      </c>
      <c r="L15" s="29">
        <f t="shared" si="2"/>
        <v>0</v>
      </c>
      <c r="M15" s="29">
        <f t="shared" si="3"/>
        <v>44580</v>
      </c>
      <c r="N15" s="29">
        <f t="shared" si="4"/>
        <v>48480</v>
      </c>
      <c r="O15" s="29">
        <f t="shared" si="5"/>
        <v>3900</v>
      </c>
      <c r="P15" s="29" t="str">
        <f>IF(O15&lt;time_NORMS!B15,INT((time_NORMS!B15-O15+59)/60)*time_NORMS!F15,"0,00")</f>
        <v>0,00</v>
      </c>
      <c r="Q15" s="29" t="str">
        <f>IF(O15&gt;time_NORMS!B15,INT((O15-time_NORMS!B15)/60)*time_NORMS!G15,"0,00")</f>
        <v>0,00</v>
      </c>
      <c r="R15" s="58">
        <v>13</v>
      </c>
      <c r="S15" s="58">
        <v>21</v>
      </c>
      <c r="T15" s="59">
        <v>0</v>
      </c>
      <c r="U15" s="28">
        <f t="shared" si="6"/>
        <v>0</v>
      </c>
      <c r="V15" s="28">
        <f t="shared" si="7"/>
        <v>58</v>
      </c>
      <c r="W15" s="29">
        <f t="shared" si="8"/>
        <v>0</v>
      </c>
      <c r="X15" s="29">
        <f t="shared" si="9"/>
        <v>48060</v>
      </c>
      <c r="Y15" s="29">
        <f t="shared" si="10"/>
        <v>3480</v>
      </c>
      <c r="Z15" s="30">
        <f>IF(Y15&lt;time_NORMS!A15,INT((time_NORMS!A15-Y15+59)/60)*time_NORMS!F15,"0,00")</f>
        <v>80</v>
      </c>
      <c r="AA15" s="30" t="str">
        <f>IF(Y15&gt;time_NORMS!A15,INT((Y15-time_NORMS!A15)/60)*time_NORMS!G15,"0,00")</f>
        <v>0,00</v>
      </c>
      <c r="AB15" s="31">
        <f t="shared" si="11"/>
        <v>0</v>
      </c>
      <c r="AC15" s="32">
        <f t="shared" si="12"/>
        <v>1</v>
      </c>
      <c r="AD15" s="30">
        <f t="shared" si="13"/>
        <v>20</v>
      </c>
      <c r="AE15" s="35">
        <f t="shared" si="14"/>
        <v>80</v>
      </c>
    </row>
    <row r="16" spans="1:31" ht="12" customHeight="1">
      <c r="A16" s="23">
        <f>drivers_list!B16</f>
        <v>7</v>
      </c>
      <c r="B16" s="23" t="str">
        <f>drivers_list!C16</f>
        <v>МИЛАШКА (Корнієнко Дар’я)</v>
      </c>
      <c r="C16" s="23" t="str">
        <f>drivers_list!E16</f>
        <v>Шуригіна Ганна</v>
      </c>
      <c r="D16" s="24">
        <v>12</v>
      </c>
      <c r="E16" s="24">
        <v>25</v>
      </c>
      <c r="F16" s="25">
        <v>0</v>
      </c>
      <c r="G16" s="26">
        <v>13</v>
      </c>
      <c r="H16" s="26">
        <v>30</v>
      </c>
      <c r="I16" s="27">
        <v>0</v>
      </c>
      <c r="J16" s="28">
        <f t="shared" si="0"/>
        <v>1</v>
      </c>
      <c r="K16" s="28">
        <f t="shared" si="1"/>
        <v>5</v>
      </c>
      <c r="L16" s="29">
        <f t="shared" si="2"/>
        <v>0</v>
      </c>
      <c r="M16" s="29">
        <f t="shared" si="3"/>
        <v>44700</v>
      </c>
      <c r="N16" s="29">
        <f t="shared" si="4"/>
        <v>48600</v>
      </c>
      <c r="O16" s="29">
        <f t="shared" si="5"/>
        <v>3900</v>
      </c>
      <c r="P16" s="29" t="str">
        <f>IF(O16&lt;time_NORMS!B16,INT((time_NORMS!B16-O16+59)/60)*time_NORMS!F16,"0,00")</f>
        <v>0,00</v>
      </c>
      <c r="Q16" s="29" t="str">
        <f>IF(O16&gt;time_NORMS!B16,INT((O16-time_NORMS!B16)/60)*time_NORMS!G16,"0,00")</f>
        <v>0,00</v>
      </c>
      <c r="R16" s="58">
        <v>13</v>
      </c>
      <c r="S16" s="58">
        <v>25</v>
      </c>
      <c r="T16" s="59">
        <v>0</v>
      </c>
      <c r="U16" s="28">
        <f t="shared" si="6"/>
        <v>1</v>
      </c>
      <c r="V16" s="28">
        <f t="shared" si="7"/>
        <v>0</v>
      </c>
      <c r="W16" s="29">
        <f t="shared" si="8"/>
        <v>0</v>
      </c>
      <c r="X16" s="29">
        <f t="shared" si="9"/>
        <v>48300</v>
      </c>
      <c r="Y16" s="29">
        <f t="shared" si="10"/>
        <v>3600</v>
      </c>
      <c r="Z16" s="30">
        <f>IF(Y16&lt;time_NORMS!A16,INT((time_NORMS!A16-Y16+59)/60)*time_NORMS!F16,"0,00")</f>
        <v>40</v>
      </c>
      <c r="AA16" s="30" t="str">
        <f>IF(Y16&gt;time_NORMS!A16,INT((Y16-time_NORMS!A16)/60)*time_NORMS!G16,"0,00")</f>
        <v>0,00</v>
      </c>
      <c r="AB16" s="31">
        <f t="shared" si="11"/>
        <v>0</v>
      </c>
      <c r="AC16" s="32">
        <f t="shared" si="12"/>
        <v>0</v>
      </c>
      <c r="AD16" s="30">
        <f t="shared" si="13"/>
        <v>40</v>
      </c>
      <c r="AE16" s="35">
        <f t="shared" si="14"/>
        <v>40</v>
      </c>
    </row>
    <row r="17" spans="1:31" ht="12" customHeight="1">
      <c r="A17" s="23">
        <f>drivers_list!B17</f>
        <v>8</v>
      </c>
      <c r="B17" s="23" t="str">
        <f>drivers_list!C17</f>
        <v>КОРЖ Альона  </v>
      </c>
      <c r="C17" s="23" t="str">
        <f>drivers_list!E17</f>
        <v>Палій Оксана </v>
      </c>
      <c r="D17" s="24">
        <v>12</v>
      </c>
      <c r="E17" s="24">
        <v>27</v>
      </c>
      <c r="F17" s="25">
        <v>0</v>
      </c>
      <c r="G17" s="26">
        <v>13</v>
      </c>
      <c r="H17" s="26">
        <v>52</v>
      </c>
      <c r="I17" s="27">
        <v>0</v>
      </c>
      <c r="J17" s="28">
        <f t="shared" si="0"/>
        <v>1</v>
      </c>
      <c r="K17" s="28">
        <f t="shared" si="1"/>
        <v>25</v>
      </c>
      <c r="L17" s="29">
        <f t="shared" si="2"/>
        <v>0</v>
      </c>
      <c r="M17" s="29">
        <f t="shared" si="3"/>
        <v>44820</v>
      </c>
      <c r="N17" s="29">
        <f t="shared" si="4"/>
        <v>49920</v>
      </c>
      <c r="O17" s="29">
        <f t="shared" si="5"/>
        <v>5100</v>
      </c>
      <c r="P17" s="29" t="str">
        <f>IF(O17&lt;time_NORMS!B17,INT((time_NORMS!B17-O17+59)/60)*time_NORMS!F17,"0,00")</f>
        <v>0,00</v>
      </c>
      <c r="Q17" s="29">
        <f>IF(O17&gt;time_NORMS!B17,INT((O17-time_NORMS!B17)/60)*time_NORMS!G17,"0,00")</f>
        <v>200</v>
      </c>
      <c r="R17" s="58">
        <v>13</v>
      </c>
      <c r="S17" s="58">
        <v>50</v>
      </c>
      <c r="T17" s="59">
        <v>0</v>
      </c>
      <c r="U17" s="28">
        <f t="shared" si="6"/>
        <v>1</v>
      </c>
      <c r="V17" s="28">
        <f t="shared" si="7"/>
        <v>23</v>
      </c>
      <c r="W17" s="29">
        <f t="shared" si="8"/>
        <v>0</v>
      </c>
      <c r="X17" s="29">
        <f t="shared" si="9"/>
        <v>49800</v>
      </c>
      <c r="Y17" s="29">
        <f t="shared" si="10"/>
        <v>4980</v>
      </c>
      <c r="Z17" s="30" t="str">
        <f>IF(Y17&lt;time_NORMS!A17,INT((time_NORMS!A17-Y17+59)/60)*time_NORMS!F17,"0,00")</f>
        <v>0,00</v>
      </c>
      <c r="AA17" s="30">
        <f>IF(Y17&gt;time_NORMS!A17,INT((Y17-time_NORMS!A17)/60)*time_NORMS!G17,"0,00")</f>
        <v>210</v>
      </c>
      <c r="AB17" s="31">
        <f t="shared" si="11"/>
        <v>0</v>
      </c>
      <c r="AC17" s="32">
        <f t="shared" si="12"/>
        <v>6</v>
      </c>
      <c r="AD17" s="30">
        <f t="shared" si="13"/>
        <v>50</v>
      </c>
      <c r="AE17" s="35">
        <f t="shared" si="14"/>
        <v>410</v>
      </c>
    </row>
    <row r="18" spans="1:31" ht="12" customHeight="1">
      <c r="A18" s="23">
        <f>drivers_list!B18</f>
        <v>9</v>
      </c>
      <c r="B18" s="23" t="str">
        <f>drivers_list!C18</f>
        <v>Корж Юлія</v>
      </c>
      <c r="C18" s="23" t="str">
        <f>drivers_list!E18</f>
        <v>Носенко Ольга</v>
      </c>
      <c r="D18" s="24">
        <v>12</v>
      </c>
      <c r="E18" s="24">
        <v>29</v>
      </c>
      <c r="F18" s="25">
        <v>0</v>
      </c>
      <c r="G18" s="26">
        <v>13</v>
      </c>
      <c r="H18" s="26">
        <v>35</v>
      </c>
      <c r="I18" s="27">
        <v>0</v>
      </c>
      <c r="J18" s="28">
        <f t="shared" si="0"/>
        <v>1</v>
      </c>
      <c r="K18" s="28">
        <f t="shared" si="1"/>
        <v>6</v>
      </c>
      <c r="L18" s="29">
        <f t="shared" si="2"/>
        <v>0</v>
      </c>
      <c r="M18" s="29">
        <f t="shared" si="3"/>
        <v>44940</v>
      </c>
      <c r="N18" s="29">
        <f t="shared" si="4"/>
        <v>48900</v>
      </c>
      <c r="O18" s="29">
        <f t="shared" si="5"/>
        <v>3960</v>
      </c>
      <c r="P18" s="29" t="str">
        <f>IF(O18&lt;time_NORMS!B18,INT((time_NORMS!B18-O18+59)/60)*time_NORMS!F18,"0,00")</f>
        <v>0,00</v>
      </c>
      <c r="Q18" s="29">
        <f>IF(O18&gt;time_NORMS!B18,INT((O18-time_NORMS!B18)/60)*time_NORMS!G18,"0,00")</f>
        <v>10</v>
      </c>
      <c r="R18" s="58">
        <v>13</v>
      </c>
      <c r="S18" s="58">
        <v>31</v>
      </c>
      <c r="T18" s="59">
        <v>0</v>
      </c>
      <c r="U18" s="28">
        <f t="shared" si="6"/>
        <v>1</v>
      </c>
      <c r="V18" s="28">
        <f t="shared" si="7"/>
        <v>2</v>
      </c>
      <c r="W18" s="29">
        <f t="shared" si="8"/>
        <v>0</v>
      </c>
      <c r="X18" s="29">
        <f t="shared" si="9"/>
        <v>48660</v>
      </c>
      <c r="Y18" s="29">
        <f t="shared" si="10"/>
        <v>3720</v>
      </c>
      <c r="Z18" s="30" t="str">
        <f>IF(Y18&lt;time_NORMS!A18,INT((time_NORMS!A18-Y18+59)/60)*time_NORMS!F18,"0,00")</f>
        <v>0,00</v>
      </c>
      <c r="AA18" s="30" t="str">
        <f>IF(Y18&gt;time_NORMS!A18,INT((Y18-time_NORMS!A18)/60)*time_NORMS!G18,"0,00")</f>
        <v>0,00</v>
      </c>
      <c r="AB18" s="31">
        <f t="shared" si="11"/>
        <v>0</v>
      </c>
      <c r="AC18" s="32">
        <f t="shared" si="12"/>
        <v>0</v>
      </c>
      <c r="AD18" s="30">
        <f t="shared" si="13"/>
        <v>10</v>
      </c>
      <c r="AE18" s="35">
        <f t="shared" si="14"/>
        <v>10</v>
      </c>
    </row>
    <row r="19" spans="1:31" ht="12" customHeight="1">
      <c r="A19" s="23">
        <f>drivers_list!B19</f>
        <v>10</v>
      </c>
      <c r="B19" s="23" t="str">
        <f>drivers_list!C19</f>
        <v>Хребтієвська Надія</v>
      </c>
      <c r="C19" s="23" t="str">
        <f>drivers_list!E19</f>
        <v>Данченко Світлана</v>
      </c>
      <c r="D19" s="24">
        <v>12</v>
      </c>
      <c r="E19" s="24">
        <v>31</v>
      </c>
      <c r="F19" s="25">
        <v>0</v>
      </c>
      <c r="G19" s="26">
        <v>13</v>
      </c>
      <c r="H19" s="26">
        <v>36</v>
      </c>
      <c r="I19" s="27">
        <v>0</v>
      </c>
      <c r="J19" s="28">
        <f t="shared" si="0"/>
        <v>1</v>
      </c>
      <c r="K19" s="28">
        <f t="shared" si="1"/>
        <v>5</v>
      </c>
      <c r="L19" s="29">
        <f t="shared" si="2"/>
        <v>0</v>
      </c>
      <c r="M19" s="29">
        <f t="shared" si="3"/>
        <v>45060</v>
      </c>
      <c r="N19" s="29">
        <f t="shared" si="4"/>
        <v>48960</v>
      </c>
      <c r="O19" s="29">
        <f t="shared" si="5"/>
        <v>3900</v>
      </c>
      <c r="P19" s="29" t="str">
        <f>IF(O19&lt;time_NORMS!B19,INT((time_NORMS!B19-O19+59)/60)*time_NORMS!F19,"0,00")</f>
        <v>0,00</v>
      </c>
      <c r="Q19" s="29" t="str">
        <f>IF(O19&gt;time_NORMS!B19,INT((O19-time_NORMS!B19)/60)*time_NORMS!G19,"0,00")</f>
        <v>0,00</v>
      </c>
      <c r="R19" s="58">
        <v>13</v>
      </c>
      <c r="S19" s="58">
        <v>33</v>
      </c>
      <c r="T19" s="59">
        <v>0</v>
      </c>
      <c r="U19" s="28">
        <f t="shared" si="6"/>
        <v>1</v>
      </c>
      <c r="V19" s="28">
        <f t="shared" si="7"/>
        <v>2</v>
      </c>
      <c r="W19" s="29">
        <f t="shared" si="8"/>
        <v>0</v>
      </c>
      <c r="X19" s="29">
        <f t="shared" si="9"/>
        <v>48780</v>
      </c>
      <c r="Y19" s="29">
        <f t="shared" si="10"/>
        <v>3720</v>
      </c>
      <c r="Z19" s="30" t="str">
        <f>IF(Y19&lt;time_NORMS!A19,INT((time_NORMS!A19-Y19+59)/60)*time_NORMS!F19,"0,00")</f>
        <v>0,00</v>
      </c>
      <c r="AA19" s="30" t="str">
        <f>IF(Y19&gt;time_NORMS!A19,INT((Y19-time_NORMS!A19)/60)*time_NORMS!G19,"0,00")</f>
        <v>0,00</v>
      </c>
      <c r="AB19" s="31">
        <f t="shared" si="11"/>
        <v>0</v>
      </c>
      <c r="AC19" s="32">
        <f t="shared" si="12"/>
        <v>0</v>
      </c>
      <c r="AD19" s="30">
        <f t="shared" si="13"/>
        <v>0</v>
      </c>
      <c r="AE19" s="35">
        <f t="shared" si="14"/>
        <v>0</v>
      </c>
    </row>
    <row r="20" spans="1:31" ht="12" customHeight="1">
      <c r="A20" s="23">
        <f>drivers_list!B20</f>
        <v>11</v>
      </c>
      <c r="B20" s="23" t="str">
        <f>drivers_list!C20</f>
        <v>Смирнова Олена</v>
      </c>
      <c r="C20" s="23" t="str">
        <f>drivers_list!E20</f>
        <v>Сачко Юлія</v>
      </c>
      <c r="D20" s="24">
        <v>12</v>
      </c>
      <c r="E20" s="24">
        <v>33</v>
      </c>
      <c r="F20" s="25">
        <v>0</v>
      </c>
      <c r="G20" s="26">
        <v>13</v>
      </c>
      <c r="H20" s="26">
        <v>38</v>
      </c>
      <c r="I20" s="27">
        <v>0</v>
      </c>
      <c r="J20" s="28">
        <f t="shared" si="0"/>
        <v>1</v>
      </c>
      <c r="K20" s="28">
        <f t="shared" si="1"/>
        <v>5</v>
      </c>
      <c r="L20" s="29">
        <f t="shared" si="2"/>
        <v>0</v>
      </c>
      <c r="M20" s="29">
        <f t="shared" si="3"/>
        <v>45180</v>
      </c>
      <c r="N20" s="29">
        <f t="shared" si="4"/>
        <v>49080</v>
      </c>
      <c r="O20" s="29">
        <f t="shared" si="5"/>
        <v>3900</v>
      </c>
      <c r="P20" s="29" t="str">
        <f>IF(O20&lt;time_NORMS!B20,INT((time_NORMS!B20-O20+59)/60)*time_NORMS!F20,"0,00")</f>
        <v>0,00</v>
      </c>
      <c r="Q20" s="29" t="str">
        <f>IF(O20&gt;time_NORMS!B20,INT((O20-time_NORMS!B20)/60)*time_NORMS!G20,"0,00")</f>
        <v>0,00</v>
      </c>
      <c r="R20" s="58">
        <v>13</v>
      </c>
      <c r="S20" s="58">
        <v>34</v>
      </c>
      <c r="T20" s="59">
        <v>0</v>
      </c>
      <c r="U20" s="28">
        <f t="shared" si="6"/>
        <v>1</v>
      </c>
      <c r="V20" s="28">
        <f t="shared" si="7"/>
        <v>1</v>
      </c>
      <c r="W20" s="29">
        <f t="shared" si="8"/>
        <v>0</v>
      </c>
      <c r="X20" s="29">
        <f t="shared" si="9"/>
        <v>48840</v>
      </c>
      <c r="Y20" s="29">
        <f t="shared" si="10"/>
        <v>3660</v>
      </c>
      <c r="Z20" s="30">
        <f>IF(Y20&lt;time_NORMS!A20,INT((time_NORMS!A20-Y20+59)/60)*time_NORMS!F20,"0,00")</f>
        <v>20</v>
      </c>
      <c r="AA20" s="30" t="str">
        <f>IF(Y20&gt;time_NORMS!A20,INT((Y20-time_NORMS!A20)/60)*time_NORMS!G20,"0,00")</f>
        <v>0,00</v>
      </c>
      <c r="AB20" s="31">
        <f t="shared" si="11"/>
        <v>0</v>
      </c>
      <c r="AC20" s="32">
        <f t="shared" si="12"/>
        <v>0</v>
      </c>
      <c r="AD20" s="30">
        <f t="shared" si="13"/>
        <v>20</v>
      </c>
      <c r="AE20" s="35">
        <f t="shared" si="14"/>
        <v>20</v>
      </c>
    </row>
    <row r="21" spans="1:31" ht="12" customHeight="1">
      <c r="A21" s="23">
        <f>drivers_list!B21</f>
        <v>12</v>
      </c>
      <c r="B21" s="23" t="str">
        <f>drivers_list!C21</f>
        <v>Рыбальченко Алла</v>
      </c>
      <c r="C21" s="23" t="str">
        <f>drivers_list!E21</f>
        <v>Сопига Юлия</v>
      </c>
      <c r="D21" s="24">
        <v>12</v>
      </c>
      <c r="E21" s="24">
        <v>35</v>
      </c>
      <c r="F21" s="25">
        <v>0</v>
      </c>
      <c r="G21" s="26">
        <v>14</v>
      </c>
      <c r="H21" s="26">
        <v>13</v>
      </c>
      <c r="I21" s="27">
        <v>0</v>
      </c>
      <c r="J21" s="28">
        <f t="shared" si="0"/>
        <v>1</v>
      </c>
      <c r="K21" s="28">
        <f t="shared" si="1"/>
        <v>38</v>
      </c>
      <c r="L21" s="29">
        <f t="shared" si="2"/>
        <v>0</v>
      </c>
      <c r="M21" s="29">
        <f t="shared" si="3"/>
        <v>45300</v>
      </c>
      <c r="N21" s="29">
        <f t="shared" si="4"/>
        <v>51180</v>
      </c>
      <c r="O21" s="29">
        <f t="shared" si="5"/>
        <v>5880</v>
      </c>
      <c r="P21" s="29" t="str">
        <f>IF(O21&lt;time_NORMS!B21,INT((time_NORMS!B21-O21+59)/60)*time_NORMS!F21,"0,00")</f>
        <v>0,00</v>
      </c>
      <c r="Q21" s="29">
        <f>IF(O21&gt;time_NORMS!B21,INT((O21-time_NORMS!B21)/60)*time_NORMS!G21,"0,00")</f>
        <v>330</v>
      </c>
      <c r="R21" s="58">
        <v>14</v>
      </c>
      <c r="S21" s="58">
        <v>10</v>
      </c>
      <c r="T21" s="59">
        <v>0</v>
      </c>
      <c r="U21" s="28">
        <f t="shared" si="6"/>
        <v>1</v>
      </c>
      <c r="V21" s="28">
        <f t="shared" si="7"/>
        <v>35</v>
      </c>
      <c r="W21" s="29">
        <f t="shared" si="8"/>
        <v>0</v>
      </c>
      <c r="X21" s="29">
        <f t="shared" si="9"/>
        <v>51000</v>
      </c>
      <c r="Y21" s="29">
        <f t="shared" si="10"/>
        <v>5700</v>
      </c>
      <c r="Z21" s="30" t="str">
        <f>IF(Y21&lt;time_NORMS!A21,INT((time_NORMS!A21-Y21+59)/60)*time_NORMS!F21,"0,00")</f>
        <v>0,00</v>
      </c>
      <c r="AA21" s="30">
        <f>IF(Y21&gt;time_NORMS!A21,INT((Y21-time_NORMS!A21)/60)*time_NORMS!G21,"0,00")</f>
        <v>330</v>
      </c>
      <c r="AB21" s="31">
        <f t="shared" si="11"/>
        <v>0</v>
      </c>
      <c r="AC21" s="32">
        <f t="shared" si="12"/>
        <v>11</v>
      </c>
      <c r="AD21" s="30">
        <f t="shared" si="13"/>
        <v>0</v>
      </c>
      <c r="AE21" s="35">
        <f t="shared" si="14"/>
        <v>660</v>
      </c>
    </row>
    <row r="22" spans="1:31" ht="12" customHeight="1">
      <c r="A22" s="23">
        <f>drivers_list!B22</f>
        <v>13</v>
      </c>
      <c r="B22" s="23" t="str">
        <f>drivers_list!C22</f>
        <v>Коваленко Оксана</v>
      </c>
      <c r="C22" s="23" t="str">
        <f>drivers_list!E22</f>
        <v>Свидзінська Ганна</v>
      </c>
      <c r="D22" s="24">
        <v>12</v>
      </c>
      <c r="E22" s="24">
        <v>37</v>
      </c>
      <c r="F22" s="25">
        <v>0</v>
      </c>
      <c r="G22" s="26">
        <v>13</v>
      </c>
      <c r="H22" s="26">
        <v>43</v>
      </c>
      <c r="I22" s="27">
        <v>0</v>
      </c>
      <c r="J22" s="28">
        <f t="shared" si="0"/>
        <v>1</v>
      </c>
      <c r="K22" s="28">
        <f t="shared" si="1"/>
        <v>6</v>
      </c>
      <c r="L22" s="29">
        <f t="shared" si="2"/>
        <v>0</v>
      </c>
      <c r="M22" s="29">
        <f t="shared" si="3"/>
        <v>45420</v>
      </c>
      <c r="N22" s="29">
        <f t="shared" si="4"/>
        <v>49380</v>
      </c>
      <c r="O22" s="29">
        <f t="shared" si="5"/>
        <v>3960</v>
      </c>
      <c r="P22" s="29" t="str">
        <f>IF(O22&lt;time_NORMS!B22,INT((time_NORMS!B22-O22+59)/60)*time_NORMS!F22,"0,00")</f>
        <v>0,00</v>
      </c>
      <c r="Q22" s="29">
        <f>IF(O22&gt;time_NORMS!B22,INT((O22-time_NORMS!B22)/60)*time_NORMS!G22,"0,00")</f>
        <v>10</v>
      </c>
      <c r="R22" s="58">
        <v>13</v>
      </c>
      <c r="S22" s="58">
        <v>37</v>
      </c>
      <c r="T22" s="59">
        <v>0</v>
      </c>
      <c r="U22" s="28">
        <f t="shared" si="6"/>
        <v>1</v>
      </c>
      <c r="V22" s="28">
        <f t="shared" si="7"/>
        <v>0</v>
      </c>
      <c r="W22" s="29">
        <f t="shared" si="8"/>
        <v>0</v>
      </c>
      <c r="X22" s="29">
        <f t="shared" si="9"/>
        <v>49020</v>
      </c>
      <c r="Y22" s="29">
        <f t="shared" si="10"/>
        <v>3600</v>
      </c>
      <c r="Z22" s="30">
        <f>IF(Y22&lt;time_NORMS!A22,INT((time_NORMS!A22-Y22+59)/60)*time_NORMS!F22,"0,00")</f>
        <v>40</v>
      </c>
      <c r="AA22" s="30" t="str">
        <f>IF(Y22&gt;time_NORMS!A22,INT((Y22-time_NORMS!A22)/60)*time_NORMS!G22,"0,00")</f>
        <v>0,00</v>
      </c>
      <c r="AB22" s="31">
        <f t="shared" si="11"/>
        <v>0</v>
      </c>
      <c r="AC22" s="32">
        <f t="shared" si="12"/>
        <v>0</v>
      </c>
      <c r="AD22" s="30">
        <f t="shared" si="13"/>
        <v>50</v>
      </c>
      <c r="AE22" s="35">
        <f t="shared" si="14"/>
        <v>50</v>
      </c>
    </row>
    <row r="23" spans="1:31" ht="12" customHeight="1">
      <c r="A23" s="23">
        <f>drivers_list!B23</f>
        <v>14</v>
      </c>
      <c r="B23" s="23" t="str">
        <f>drivers_list!C23</f>
        <v>Герасимчук Світлана</v>
      </c>
      <c r="C23" s="23" t="str">
        <f>drivers_list!E23</f>
        <v>Корицька Тетяна</v>
      </c>
      <c r="D23" s="24">
        <v>12</v>
      </c>
      <c r="E23" s="24">
        <v>39</v>
      </c>
      <c r="F23" s="25">
        <v>0</v>
      </c>
      <c r="G23" s="26">
        <v>13</v>
      </c>
      <c r="H23" s="26">
        <v>44</v>
      </c>
      <c r="I23" s="27">
        <v>0</v>
      </c>
      <c r="J23" s="28">
        <f t="shared" si="0"/>
        <v>1</v>
      </c>
      <c r="K23" s="28">
        <f t="shared" si="1"/>
        <v>5</v>
      </c>
      <c r="L23" s="29">
        <f t="shared" si="2"/>
        <v>0</v>
      </c>
      <c r="M23" s="29">
        <f t="shared" si="3"/>
        <v>45540</v>
      </c>
      <c r="N23" s="29">
        <f t="shared" si="4"/>
        <v>49440</v>
      </c>
      <c r="O23" s="29">
        <f t="shared" si="5"/>
        <v>3900</v>
      </c>
      <c r="P23" s="29" t="str">
        <f>IF(O23&lt;time_NORMS!B23,INT((time_NORMS!B23-O23+59)/60)*time_NORMS!F23,"0,00")</f>
        <v>0,00</v>
      </c>
      <c r="Q23" s="29" t="str">
        <f>IF(O23&gt;time_NORMS!B23,INT((O23-time_NORMS!B23)/60)*time_NORMS!G23,"0,00")</f>
        <v>0,00</v>
      </c>
      <c r="R23" s="58">
        <v>13</v>
      </c>
      <c r="S23" s="58">
        <v>41</v>
      </c>
      <c r="T23" s="59">
        <v>0</v>
      </c>
      <c r="U23" s="28">
        <f t="shared" si="6"/>
        <v>1</v>
      </c>
      <c r="V23" s="28">
        <f t="shared" si="7"/>
        <v>2</v>
      </c>
      <c r="W23" s="29">
        <f t="shared" si="8"/>
        <v>0</v>
      </c>
      <c r="X23" s="29">
        <f t="shared" si="9"/>
        <v>49260</v>
      </c>
      <c r="Y23" s="29">
        <f t="shared" si="10"/>
        <v>3720</v>
      </c>
      <c r="Z23" s="30" t="str">
        <f>IF(Y23&lt;time_NORMS!A23,INT((time_NORMS!A23-Y23+59)/60)*time_NORMS!F23,"0,00")</f>
        <v>0,00</v>
      </c>
      <c r="AA23" s="30" t="str">
        <f>IF(Y23&gt;time_NORMS!A23,INT((Y23-time_NORMS!A23)/60)*time_NORMS!G23,"0,00")</f>
        <v>0,00</v>
      </c>
      <c r="AB23" s="31">
        <f t="shared" si="11"/>
        <v>0</v>
      </c>
      <c r="AC23" s="32">
        <f t="shared" si="12"/>
        <v>0</v>
      </c>
      <c r="AD23" s="30">
        <f t="shared" si="13"/>
        <v>0</v>
      </c>
      <c r="AE23" s="35">
        <f t="shared" si="14"/>
        <v>0</v>
      </c>
    </row>
    <row r="24" spans="1:31" ht="12" customHeight="1">
      <c r="A24" s="23">
        <f>drivers_list!B24</f>
        <v>15</v>
      </c>
      <c r="B24" s="23" t="str">
        <f>drivers_list!C24</f>
        <v>Макова Анастасія</v>
      </c>
      <c r="C24" s="23" t="str">
        <f>drivers_list!E24</f>
        <v>Ваганова Юлія</v>
      </c>
      <c r="D24" s="24">
        <v>12</v>
      </c>
      <c r="E24" s="24">
        <v>41</v>
      </c>
      <c r="F24" s="25">
        <v>0</v>
      </c>
      <c r="G24" s="26">
        <v>13</v>
      </c>
      <c r="H24" s="26">
        <v>46</v>
      </c>
      <c r="I24" s="27">
        <v>0</v>
      </c>
      <c r="J24" s="28">
        <f t="shared" si="0"/>
        <v>1</v>
      </c>
      <c r="K24" s="28">
        <f t="shared" si="1"/>
        <v>5</v>
      </c>
      <c r="L24" s="29">
        <f t="shared" si="2"/>
        <v>0</v>
      </c>
      <c r="M24" s="29">
        <f t="shared" si="3"/>
        <v>45660</v>
      </c>
      <c r="N24" s="29">
        <f t="shared" si="4"/>
        <v>49560</v>
      </c>
      <c r="O24" s="29">
        <f t="shared" si="5"/>
        <v>3900</v>
      </c>
      <c r="P24" s="29" t="str">
        <f>IF(O24&lt;time_NORMS!B24,INT((time_NORMS!B24-O24+59)/60)*time_NORMS!F24,"0,00")</f>
        <v>0,00</v>
      </c>
      <c r="Q24" s="29" t="str">
        <f>IF(O24&gt;time_NORMS!B24,INT((O24-time_NORMS!B24)/60)*time_NORMS!G24,"0,00")</f>
        <v>0,00</v>
      </c>
      <c r="R24" s="58">
        <v>13</v>
      </c>
      <c r="S24" s="58">
        <v>43</v>
      </c>
      <c r="T24" s="59">
        <v>0</v>
      </c>
      <c r="U24" s="28">
        <f t="shared" si="6"/>
        <v>1</v>
      </c>
      <c r="V24" s="28">
        <f t="shared" si="7"/>
        <v>2</v>
      </c>
      <c r="W24" s="29">
        <f t="shared" si="8"/>
        <v>0</v>
      </c>
      <c r="X24" s="29">
        <f t="shared" si="9"/>
        <v>49380</v>
      </c>
      <c r="Y24" s="29">
        <f t="shared" si="10"/>
        <v>3720</v>
      </c>
      <c r="Z24" s="30" t="str">
        <f>IF(Y24&lt;time_NORMS!A24,INT((time_NORMS!A24-Y24+59)/60)*time_NORMS!F24,"0,00")</f>
        <v>0,00</v>
      </c>
      <c r="AA24" s="30" t="str">
        <f>IF(Y24&gt;time_NORMS!A24,INT((Y24-time_NORMS!A24)/60)*time_NORMS!G24,"0,00")</f>
        <v>0,00</v>
      </c>
      <c r="AB24" s="31">
        <f t="shared" si="11"/>
        <v>0</v>
      </c>
      <c r="AC24" s="32">
        <f t="shared" si="12"/>
        <v>0</v>
      </c>
      <c r="AD24" s="30">
        <f t="shared" si="13"/>
        <v>0</v>
      </c>
      <c r="AE24" s="35">
        <f t="shared" si="14"/>
        <v>0</v>
      </c>
    </row>
    <row r="25" spans="1:31" ht="12" customHeight="1">
      <c r="A25" s="23">
        <f>drivers_list!B25</f>
        <v>16</v>
      </c>
      <c r="B25" s="23" t="str">
        <f>drivers_list!C25</f>
        <v>Дробович Анна </v>
      </c>
      <c r="C25" s="23" t="str">
        <f>drivers_list!E25</f>
        <v>Ткаліч Ірина </v>
      </c>
      <c r="D25" s="24">
        <v>12</v>
      </c>
      <c r="E25" s="24">
        <v>43</v>
      </c>
      <c r="F25" s="25">
        <v>0</v>
      </c>
      <c r="G25" s="26">
        <v>13</v>
      </c>
      <c r="H25" s="26">
        <v>48</v>
      </c>
      <c r="I25" s="27">
        <v>0</v>
      </c>
      <c r="J25" s="28">
        <f t="shared" si="0"/>
        <v>1</v>
      </c>
      <c r="K25" s="28">
        <f t="shared" si="1"/>
        <v>5</v>
      </c>
      <c r="L25" s="29">
        <f t="shared" si="2"/>
        <v>0</v>
      </c>
      <c r="M25" s="29">
        <f t="shared" si="3"/>
        <v>45780</v>
      </c>
      <c r="N25" s="29">
        <f t="shared" si="4"/>
        <v>49680</v>
      </c>
      <c r="O25" s="29">
        <f t="shared" si="5"/>
        <v>3900</v>
      </c>
      <c r="P25" s="29" t="str">
        <f>IF(O25&lt;time_NORMS!B25,INT((time_NORMS!B25-O25+59)/60)*time_NORMS!F25,"0,00")</f>
        <v>0,00</v>
      </c>
      <c r="Q25" s="29" t="str">
        <f>IF(O25&gt;time_NORMS!B25,INT((O25-time_NORMS!B25)/60)*time_NORMS!G25,"0,00")</f>
        <v>0,00</v>
      </c>
      <c r="R25" s="58">
        <v>13</v>
      </c>
      <c r="S25" s="58">
        <v>46</v>
      </c>
      <c r="T25" s="59">
        <v>0</v>
      </c>
      <c r="U25" s="28">
        <f t="shared" si="6"/>
        <v>1</v>
      </c>
      <c r="V25" s="28">
        <f t="shared" si="7"/>
        <v>3</v>
      </c>
      <c r="W25" s="29">
        <f t="shared" si="8"/>
        <v>0</v>
      </c>
      <c r="X25" s="29">
        <f t="shared" si="9"/>
        <v>49560</v>
      </c>
      <c r="Y25" s="29">
        <f t="shared" si="10"/>
        <v>3780</v>
      </c>
      <c r="Z25" s="30" t="str">
        <f>IF(Y25&lt;time_NORMS!A25,INT((time_NORMS!A25-Y25+59)/60)*time_NORMS!F25,"0,00")</f>
        <v>0,00</v>
      </c>
      <c r="AA25" s="30">
        <f>IF(Y25&gt;time_NORMS!A25,INT((Y25-time_NORMS!A25)/60)*time_NORMS!G25,"0,00")</f>
        <v>10</v>
      </c>
      <c r="AB25" s="31">
        <f t="shared" si="11"/>
        <v>0</v>
      </c>
      <c r="AC25" s="32">
        <f t="shared" si="12"/>
        <v>0</v>
      </c>
      <c r="AD25" s="30">
        <f t="shared" si="13"/>
        <v>10</v>
      </c>
      <c r="AE25" s="35">
        <f t="shared" si="14"/>
        <v>10</v>
      </c>
    </row>
    <row r="26" spans="1:31" ht="12" customHeight="1">
      <c r="A26" s="23">
        <f>drivers_list!B26</f>
        <v>17</v>
      </c>
      <c r="B26" s="23" t="str">
        <f>drivers_list!C26</f>
        <v>Кравець Ірина</v>
      </c>
      <c r="C26" s="23" t="str">
        <f>drivers_list!E26</f>
        <v>Леонова Олена</v>
      </c>
      <c r="D26" s="24">
        <v>12</v>
      </c>
      <c r="E26" s="24">
        <v>45</v>
      </c>
      <c r="F26" s="25">
        <v>0</v>
      </c>
      <c r="G26" s="26">
        <v>13</v>
      </c>
      <c r="H26" s="26">
        <v>50</v>
      </c>
      <c r="I26" s="27">
        <v>0</v>
      </c>
      <c r="J26" s="28">
        <f t="shared" si="0"/>
        <v>1</v>
      </c>
      <c r="K26" s="28">
        <f t="shared" si="1"/>
        <v>5</v>
      </c>
      <c r="L26" s="29">
        <f t="shared" si="2"/>
        <v>0</v>
      </c>
      <c r="M26" s="29">
        <f t="shared" si="3"/>
        <v>45900</v>
      </c>
      <c r="N26" s="29">
        <f t="shared" si="4"/>
        <v>49800</v>
      </c>
      <c r="O26" s="29">
        <f t="shared" si="5"/>
        <v>3900</v>
      </c>
      <c r="P26" s="29" t="str">
        <f>IF(O26&lt;time_NORMS!B26,INT((time_NORMS!B26-O26+59)/60)*time_NORMS!F26,"0,00")</f>
        <v>0,00</v>
      </c>
      <c r="Q26" s="29" t="str">
        <f>IF(O26&gt;time_NORMS!B26,INT((O26-time_NORMS!B26)/60)*time_NORMS!G26,"0,00")</f>
        <v>0,00</v>
      </c>
      <c r="R26" s="58">
        <v>13</v>
      </c>
      <c r="S26" s="58">
        <v>36</v>
      </c>
      <c r="T26" s="59">
        <v>0</v>
      </c>
      <c r="U26" s="28">
        <f t="shared" si="6"/>
        <v>0</v>
      </c>
      <c r="V26" s="28">
        <f t="shared" si="7"/>
        <v>51</v>
      </c>
      <c r="W26" s="29">
        <f t="shared" si="8"/>
        <v>0</v>
      </c>
      <c r="X26" s="29">
        <f t="shared" si="9"/>
        <v>48960</v>
      </c>
      <c r="Y26" s="29">
        <f t="shared" si="10"/>
        <v>3060</v>
      </c>
      <c r="Z26" s="30">
        <f>IF(Y26&lt;time_NORMS!A26,INT((time_NORMS!A26-Y26+59)/60)*time_NORMS!F26,"0,00")</f>
        <v>220</v>
      </c>
      <c r="AA26" s="30" t="str">
        <f>IF(Y26&gt;time_NORMS!A26,INT((Y26-time_NORMS!A26)/60)*time_NORMS!G26,"0,00")</f>
        <v>0,00</v>
      </c>
      <c r="AB26" s="31">
        <f t="shared" si="11"/>
        <v>0</v>
      </c>
      <c r="AC26" s="32">
        <f t="shared" si="12"/>
        <v>3</v>
      </c>
      <c r="AD26" s="30">
        <f t="shared" si="13"/>
        <v>40</v>
      </c>
      <c r="AE26" s="35">
        <f t="shared" si="14"/>
        <v>220</v>
      </c>
    </row>
    <row r="27" spans="1:31" ht="12" customHeight="1">
      <c r="A27" s="23">
        <f>drivers_list!B27</f>
        <v>18</v>
      </c>
      <c r="B27" s="23" t="str">
        <f>drivers_list!C27</f>
        <v>Шульга Ганна</v>
      </c>
      <c r="C27" s="23" t="str">
        <f>drivers_list!E27</f>
        <v>Івершень Тетяна</v>
      </c>
      <c r="D27" s="24">
        <v>12</v>
      </c>
      <c r="E27" s="24">
        <v>47</v>
      </c>
      <c r="F27" s="25">
        <v>0</v>
      </c>
      <c r="G27" s="26">
        <v>13</v>
      </c>
      <c r="H27" s="26">
        <v>54</v>
      </c>
      <c r="I27" s="27">
        <v>0</v>
      </c>
      <c r="J27" s="28">
        <f t="shared" si="0"/>
        <v>1</v>
      </c>
      <c r="K27" s="28">
        <f t="shared" si="1"/>
        <v>7</v>
      </c>
      <c r="L27" s="29">
        <f t="shared" si="2"/>
        <v>0</v>
      </c>
      <c r="M27" s="29">
        <f t="shared" si="3"/>
        <v>46020</v>
      </c>
      <c r="N27" s="29">
        <f t="shared" si="4"/>
        <v>50040</v>
      </c>
      <c r="O27" s="29">
        <f t="shared" si="5"/>
        <v>4020</v>
      </c>
      <c r="P27" s="29" t="str">
        <f>IF(O27&lt;time_NORMS!B27,INT((time_NORMS!B27-O27+59)/60)*time_NORMS!F27,"0,00")</f>
        <v>0,00</v>
      </c>
      <c r="Q27" s="29">
        <f>IF(O27&gt;time_NORMS!B27,INT((O27-time_NORMS!B27)/60)*time_NORMS!G27,"0,00")</f>
        <v>20</v>
      </c>
      <c r="R27" s="58">
        <v>13</v>
      </c>
      <c r="S27" s="58">
        <v>51</v>
      </c>
      <c r="T27" s="59">
        <v>0</v>
      </c>
      <c r="U27" s="28">
        <f t="shared" si="6"/>
        <v>1</v>
      </c>
      <c r="V27" s="28">
        <f t="shared" si="7"/>
        <v>4</v>
      </c>
      <c r="W27" s="29">
        <f t="shared" si="8"/>
        <v>0</v>
      </c>
      <c r="X27" s="29">
        <f t="shared" si="9"/>
        <v>49860</v>
      </c>
      <c r="Y27" s="29">
        <f t="shared" si="10"/>
        <v>3840</v>
      </c>
      <c r="Z27" s="30" t="str">
        <f>IF(Y27&lt;time_NORMS!A27,INT((time_NORMS!A27-Y27+59)/60)*time_NORMS!F27,"0,00")</f>
        <v>0,00</v>
      </c>
      <c r="AA27" s="30">
        <f>IF(Y27&gt;time_NORMS!A27,INT((Y27-time_NORMS!A27)/60)*time_NORMS!G27,"0,00")</f>
        <v>20</v>
      </c>
      <c r="AB27" s="31">
        <f t="shared" si="11"/>
        <v>0</v>
      </c>
      <c r="AC27" s="32">
        <f t="shared" si="12"/>
        <v>0</v>
      </c>
      <c r="AD27" s="30">
        <f t="shared" si="13"/>
        <v>40</v>
      </c>
      <c r="AE27" s="35">
        <f t="shared" si="14"/>
        <v>40</v>
      </c>
    </row>
    <row r="28" spans="1:31" ht="12" customHeight="1">
      <c r="A28" s="23">
        <f>drivers_list!B28</f>
        <v>19</v>
      </c>
      <c r="B28" s="23" t="str">
        <f>drivers_list!C28</f>
        <v>Хомяк Ірина</v>
      </c>
      <c r="C28" s="23" t="str">
        <f>drivers_list!E28</f>
        <v>Федина Юлія</v>
      </c>
      <c r="D28" s="24">
        <v>12</v>
      </c>
      <c r="E28" s="24">
        <v>49</v>
      </c>
      <c r="F28" s="25">
        <v>0</v>
      </c>
      <c r="G28" s="26">
        <v>13</v>
      </c>
      <c r="H28" s="26">
        <v>54</v>
      </c>
      <c r="I28" s="27">
        <v>0</v>
      </c>
      <c r="J28" s="28">
        <f t="shared" si="0"/>
        <v>1</v>
      </c>
      <c r="K28" s="28">
        <f t="shared" si="1"/>
        <v>5</v>
      </c>
      <c r="L28" s="29">
        <f t="shared" si="2"/>
        <v>0</v>
      </c>
      <c r="M28" s="29">
        <f t="shared" si="3"/>
        <v>46140</v>
      </c>
      <c r="N28" s="29">
        <f t="shared" si="4"/>
        <v>50040</v>
      </c>
      <c r="O28" s="29">
        <f t="shared" si="5"/>
        <v>3900</v>
      </c>
      <c r="P28" s="29" t="str">
        <f>IF(O28&lt;time_NORMS!B28,INT((time_NORMS!B28-O28+59)/60)*time_NORMS!F28,"0,00")</f>
        <v>0,00</v>
      </c>
      <c r="Q28" s="29" t="str">
        <f>IF(O28&gt;time_NORMS!B28,INT((O28-time_NORMS!B28)/60)*time_NORMS!G28,"0,00")</f>
        <v>0,00</v>
      </c>
      <c r="R28" s="58">
        <v>13</v>
      </c>
      <c r="S28" s="58">
        <v>51</v>
      </c>
      <c r="T28" s="59">
        <v>0</v>
      </c>
      <c r="U28" s="28">
        <f t="shared" si="6"/>
        <v>1</v>
      </c>
      <c r="V28" s="28">
        <f t="shared" si="7"/>
        <v>2</v>
      </c>
      <c r="W28" s="29">
        <f t="shared" si="8"/>
        <v>0</v>
      </c>
      <c r="X28" s="29">
        <f t="shared" si="9"/>
        <v>49860</v>
      </c>
      <c r="Y28" s="29">
        <f t="shared" si="10"/>
        <v>3720</v>
      </c>
      <c r="Z28" s="30" t="str">
        <f>IF(Y28&lt;time_NORMS!A28,INT((time_NORMS!A28-Y28+59)/60)*time_NORMS!F28,"0,00")</f>
        <v>0,00</v>
      </c>
      <c r="AA28" s="30" t="str">
        <f>IF(Y28&gt;time_NORMS!A28,INT((Y28-time_NORMS!A28)/60)*time_NORMS!G28,"0,00")</f>
        <v>0,00</v>
      </c>
      <c r="AB28" s="31">
        <f t="shared" si="11"/>
        <v>0</v>
      </c>
      <c r="AC28" s="32">
        <f t="shared" si="12"/>
        <v>0</v>
      </c>
      <c r="AD28" s="30">
        <f t="shared" si="13"/>
        <v>0</v>
      </c>
      <c r="AE28" s="35">
        <f t="shared" si="14"/>
        <v>0</v>
      </c>
    </row>
    <row r="29" spans="1:31" ht="12" customHeight="1">
      <c r="A29" s="23">
        <f>drivers_list!B29</f>
        <v>20</v>
      </c>
      <c r="B29" s="23" t="str">
        <f>drivers_list!C29</f>
        <v>Котенко Оксана </v>
      </c>
      <c r="C29" s="23" t="str">
        <f>drivers_list!E29</f>
        <v>Резанко Ольга </v>
      </c>
      <c r="D29" s="24">
        <v>12</v>
      </c>
      <c r="E29" s="24">
        <v>51</v>
      </c>
      <c r="F29" s="25">
        <v>0</v>
      </c>
      <c r="G29" s="26">
        <v>13</v>
      </c>
      <c r="H29" s="26">
        <v>56</v>
      </c>
      <c r="I29" s="27">
        <v>0</v>
      </c>
      <c r="J29" s="28">
        <f t="shared" si="0"/>
        <v>1</v>
      </c>
      <c r="K29" s="28">
        <f t="shared" si="1"/>
        <v>5</v>
      </c>
      <c r="L29" s="29">
        <f t="shared" si="2"/>
        <v>0</v>
      </c>
      <c r="M29" s="29">
        <f t="shared" si="3"/>
        <v>46260</v>
      </c>
      <c r="N29" s="29">
        <f t="shared" si="4"/>
        <v>50160</v>
      </c>
      <c r="O29" s="29">
        <f t="shared" si="5"/>
        <v>3900</v>
      </c>
      <c r="P29" s="29" t="str">
        <f>IF(O29&lt;time_NORMS!B29,INT((time_NORMS!B29-O29+59)/60)*time_NORMS!F29,"0,00")</f>
        <v>0,00</v>
      </c>
      <c r="Q29" s="29" t="str">
        <f>IF(O29&gt;time_NORMS!B29,INT((O29-time_NORMS!B29)/60)*time_NORMS!G29,"0,00")</f>
        <v>0,00</v>
      </c>
      <c r="R29" s="58">
        <v>13</v>
      </c>
      <c r="S29" s="58">
        <v>52</v>
      </c>
      <c r="T29" s="59">
        <v>0</v>
      </c>
      <c r="U29" s="28">
        <f t="shared" si="6"/>
        <v>1</v>
      </c>
      <c r="V29" s="28">
        <f t="shared" si="7"/>
        <v>1</v>
      </c>
      <c r="W29" s="29">
        <f t="shared" si="8"/>
        <v>0</v>
      </c>
      <c r="X29" s="29">
        <f t="shared" si="9"/>
        <v>49920</v>
      </c>
      <c r="Y29" s="29">
        <f t="shared" si="10"/>
        <v>3660</v>
      </c>
      <c r="Z29" s="30">
        <f>IF(Y29&lt;time_NORMS!A29,INT((time_NORMS!A29-Y29+59)/60)*time_NORMS!F29,"0,00")</f>
        <v>20</v>
      </c>
      <c r="AA29" s="30" t="str">
        <f>IF(Y29&gt;time_NORMS!A29,INT((Y29-time_NORMS!A29)/60)*time_NORMS!G29,"0,00")</f>
        <v>0,00</v>
      </c>
      <c r="AB29" s="31">
        <f t="shared" si="11"/>
        <v>0</v>
      </c>
      <c r="AC29" s="32">
        <f t="shared" si="12"/>
        <v>0</v>
      </c>
      <c r="AD29" s="30">
        <f t="shared" si="13"/>
        <v>20</v>
      </c>
      <c r="AE29" s="35">
        <f t="shared" si="14"/>
        <v>20</v>
      </c>
    </row>
    <row r="30" spans="1:31" ht="12" customHeight="1">
      <c r="A30" s="23">
        <f>drivers_list!B30</f>
        <v>21</v>
      </c>
      <c r="B30" s="23" t="str">
        <f>drivers_list!C30</f>
        <v>Цвєткова Альона</v>
      </c>
      <c r="C30" s="23" t="str">
        <f>drivers_list!E30</f>
        <v>Горбаченко Наталія </v>
      </c>
      <c r="D30" s="24">
        <v>12</v>
      </c>
      <c r="E30" s="24">
        <v>53</v>
      </c>
      <c r="F30" s="25">
        <v>0</v>
      </c>
      <c r="G30" s="26">
        <v>13</v>
      </c>
      <c r="H30" s="26">
        <v>58</v>
      </c>
      <c r="I30" s="27">
        <v>0</v>
      </c>
      <c r="J30" s="28">
        <f t="shared" si="0"/>
        <v>1</v>
      </c>
      <c r="K30" s="28">
        <f t="shared" si="1"/>
        <v>5</v>
      </c>
      <c r="L30" s="29">
        <f t="shared" si="2"/>
        <v>0</v>
      </c>
      <c r="M30" s="29">
        <f t="shared" si="3"/>
        <v>46380</v>
      </c>
      <c r="N30" s="29">
        <f t="shared" si="4"/>
        <v>50280</v>
      </c>
      <c r="O30" s="29">
        <f t="shared" si="5"/>
        <v>3900</v>
      </c>
      <c r="P30" s="29" t="str">
        <f>IF(O30&lt;time_NORMS!B30,INT((time_NORMS!B30-O30+59)/60)*time_NORMS!F30,"0,00")</f>
        <v>0,00</v>
      </c>
      <c r="Q30" s="29" t="str">
        <f>IF(O30&gt;time_NORMS!B30,INT((O30-time_NORMS!B30)/60)*time_NORMS!G30,"0,00")</f>
        <v>0,00</v>
      </c>
      <c r="R30" s="58">
        <v>13</v>
      </c>
      <c r="S30" s="58">
        <v>50</v>
      </c>
      <c r="T30" s="59">
        <v>0</v>
      </c>
      <c r="U30" s="28">
        <f t="shared" si="6"/>
        <v>0</v>
      </c>
      <c r="V30" s="28">
        <f t="shared" si="7"/>
        <v>57</v>
      </c>
      <c r="W30" s="29">
        <f t="shared" si="8"/>
        <v>0</v>
      </c>
      <c r="X30" s="29">
        <f t="shared" si="9"/>
        <v>49800</v>
      </c>
      <c r="Y30" s="29">
        <f t="shared" si="10"/>
        <v>3420</v>
      </c>
      <c r="Z30" s="30">
        <f>IF(Y30&lt;time_NORMS!A30,INT((time_NORMS!A30-Y30+59)/60)*time_NORMS!F30,"0,00")</f>
        <v>100</v>
      </c>
      <c r="AA30" s="30" t="str">
        <f>IF(Y30&gt;time_NORMS!A30,INT((Y30-time_NORMS!A30)/60)*time_NORMS!G30,"0,00")</f>
        <v>0,00</v>
      </c>
      <c r="AB30" s="31">
        <f t="shared" si="11"/>
        <v>0</v>
      </c>
      <c r="AC30" s="32">
        <f t="shared" si="12"/>
        <v>1</v>
      </c>
      <c r="AD30" s="30">
        <f t="shared" si="13"/>
        <v>40</v>
      </c>
      <c r="AE30" s="35">
        <f t="shared" si="14"/>
        <v>100</v>
      </c>
    </row>
    <row r="31" spans="1:31" ht="12" customHeight="1">
      <c r="A31" s="23">
        <f>drivers_list!B31</f>
        <v>22</v>
      </c>
      <c r="B31" s="23" t="str">
        <f>drivers_list!C31</f>
        <v>Скопець Тетяна </v>
      </c>
      <c r="C31" s="23" t="str">
        <f>drivers_list!E31</f>
        <v>Гомонай Олена</v>
      </c>
      <c r="D31" s="24">
        <v>12</v>
      </c>
      <c r="E31" s="24">
        <v>55</v>
      </c>
      <c r="F31" s="25">
        <v>0</v>
      </c>
      <c r="G31" s="26">
        <v>14</v>
      </c>
      <c r="H31" s="26">
        <v>0</v>
      </c>
      <c r="I31" s="27">
        <v>0</v>
      </c>
      <c r="J31" s="28">
        <f t="shared" si="0"/>
        <v>1</v>
      </c>
      <c r="K31" s="28">
        <f t="shared" si="1"/>
        <v>5</v>
      </c>
      <c r="L31" s="29">
        <f t="shared" si="2"/>
        <v>0</v>
      </c>
      <c r="M31" s="29">
        <f t="shared" si="3"/>
        <v>46500</v>
      </c>
      <c r="N31" s="29">
        <f t="shared" si="4"/>
        <v>50400</v>
      </c>
      <c r="O31" s="29">
        <f t="shared" si="5"/>
        <v>3900</v>
      </c>
      <c r="P31" s="29" t="str">
        <f>IF(O31&lt;time_NORMS!B31,INT((time_NORMS!B31-O31+59)/60)*time_NORMS!F31,"0,00")</f>
        <v>0,00</v>
      </c>
      <c r="Q31" s="29" t="str">
        <f>IF(O31&gt;time_NORMS!B31,INT((O31-time_NORMS!B31)/60)*time_NORMS!G31,"0,00")</f>
        <v>0,00</v>
      </c>
      <c r="R31" s="58">
        <v>13</v>
      </c>
      <c r="S31" s="58">
        <v>56</v>
      </c>
      <c r="T31" s="59">
        <v>0</v>
      </c>
      <c r="U31" s="28">
        <f t="shared" si="6"/>
        <v>1</v>
      </c>
      <c r="V31" s="28">
        <f t="shared" si="7"/>
        <v>1</v>
      </c>
      <c r="W31" s="29">
        <f t="shared" si="8"/>
        <v>0</v>
      </c>
      <c r="X31" s="29">
        <f t="shared" si="9"/>
        <v>50160</v>
      </c>
      <c r="Y31" s="29">
        <f t="shared" si="10"/>
        <v>3660</v>
      </c>
      <c r="Z31" s="30">
        <f>IF(Y31&lt;time_NORMS!A31,INT((time_NORMS!A31-Y31+59)/60)*time_NORMS!F31,"0,00")</f>
        <v>20</v>
      </c>
      <c r="AA31" s="30" t="str">
        <f>IF(Y31&gt;time_NORMS!A31,INT((Y31-time_NORMS!A31)/60)*time_NORMS!G31,"0,00")</f>
        <v>0,00</v>
      </c>
      <c r="AB31" s="31">
        <f t="shared" si="11"/>
        <v>0</v>
      </c>
      <c r="AC31" s="32">
        <f t="shared" si="12"/>
        <v>0</v>
      </c>
      <c r="AD31" s="30">
        <f t="shared" si="13"/>
        <v>20</v>
      </c>
      <c r="AE31" s="35">
        <f t="shared" si="14"/>
        <v>20</v>
      </c>
    </row>
    <row r="32" spans="1:31" ht="12" customHeight="1">
      <c r="A32" s="23">
        <f>drivers_list!B32</f>
        <v>23</v>
      </c>
      <c r="B32" s="23" t="str">
        <f>drivers_list!C32</f>
        <v>Шийка Яна</v>
      </c>
      <c r="C32" s="23" t="str">
        <f>drivers_list!E32</f>
        <v>Яровенко Арина</v>
      </c>
      <c r="D32" s="24">
        <v>12</v>
      </c>
      <c r="E32" s="24">
        <v>57</v>
      </c>
      <c r="F32" s="25">
        <v>0</v>
      </c>
      <c r="G32" s="26">
        <v>14</v>
      </c>
      <c r="H32" s="26">
        <v>4</v>
      </c>
      <c r="I32" s="27">
        <v>0</v>
      </c>
      <c r="J32" s="28">
        <f t="shared" si="0"/>
        <v>1</v>
      </c>
      <c r="K32" s="28">
        <f t="shared" si="1"/>
        <v>7</v>
      </c>
      <c r="L32" s="29">
        <f t="shared" si="2"/>
        <v>0</v>
      </c>
      <c r="M32" s="29">
        <f t="shared" si="3"/>
        <v>46620</v>
      </c>
      <c r="N32" s="29">
        <f t="shared" si="4"/>
        <v>50640</v>
      </c>
      <c r="O32" s="29">
        <f t="shared" si="5"/>
        <v>4020</v>
      </c>
      <c r="P32" s="29" t="str">
        <f>IF(O32&lt;time_NORMS!B32,INT((time_NORMS!B32-O32+59)/60)*time_NORMS!F32,"0,00")</f>
        <v>0,00</v>
      </c>
      <c r="Q32" s="29">
        <f>IF(O32&gt;time_NORMS!B32,INT((O32-time_NORMS!B32)/60)*time_NORMS!G32,"0,00")</f>
        <v>20</v>
      </c>
      <c r="R32" s="58">
        <v>14</v>
      </c>
      <c r="S32" s="58">
        <v>1</v>
      </c>
      <c r="T32" s="59">
        <v>0</v>
      </c>
      <c r="U32" s="28">
        <f t="shared" si="6"/>
        <v>1</v>
      </c>
      <c r="V32" s="28">
        <f t="shared" si="7"/>
        <v>4</v>
      </c>
      <c r="W32" s="29">
        <f t="shared" si="8"/>
        <v>0</v>
      </c>
      <c r="X32" s="29">
        <f t="shared" si="9"/>
        <v>50460</v>
      </c>
      <c r="Y32" s="29">
        <f t="shared" si="10"/>
        <v>3840</v>
      </c>
      <c r="Z32" s="30" t="str">
        <f>IF(Y32&lt;time_NORMS!A32,INT((time_NORMS!A32-Y32+59)/60)*time_NORMS!F32,"0,00")</f>
        <v>0,00</v>
      </c>
      <c r="AA32" s="30">
        <f>IF(Y32&gt;time_NORMS!A32,INT((Y32-time_NORMS!A32)/60)*time_NORMS!G32,"0,00")</f>
        <v>20</v>
      </c>
      <c r="AB32" s="31">
        <f t="shared" si="11"/>
        <v>0</v>
      </c>
      <c r="AC32" s="32">
        <f t="shared" si="12"/>
        <v>0</v>
      </c>
      <c r="AD32" s="30">
        <f t="shared" si="13"/>
        <v>40</v>
      </c>
      <c r="AE32" s="35">
        <f t="shared" si="14"/>
        <v>40</v>
      </c>
    </row>
    <row r="33" spans="1:31" ht="12" customHeight="1">
      <c r="A33" s="23">
        <f>drivers_list!B33</f>
        <v>24</v>
      </c>
      <c r="B33" s="23" t="str">
        <f>drivers_list!C33</f>
        <v>Ганжа Христина </v>
      </c>
      <c r="C33" s="23" t="str">
        <f>drivers_list!E33</f>
        <v>Полякова Валентина </v>
      </c>
      <c r="D33" s="24">
        <v>12</v>
      </c>
      <c r="E33" s="24">
        <v>59</v>
      </c>
      <c r="F33" s="25">
        <v>0</v>
      </c>
      <c r="G33" s="26">
        <v>14</v>
      </c>
      <c r="H33" s="26">
        <v>4</v>
      </c>
      <c r="I33" s="27">
        <v>0</v>
      </c>
      <c r="J33" s="28">
        <f t="shared" si="0"/>
        <v>1</v>
      </c>
      <c r="K33" s="28">
        <f t="shared" si="1"/>
        <v>5</v>
      </c>
      <c r="L33" s="29">
        <f t="shared" si="2"/>
        <v>0</v>
      </c>
      <c r="M33" s="29">
        <f t="shared" si="3"/>
        <v>46740</v>
      </c>
      <c r="N33" s="29">
        <f t="shared" si="4"/>
        <v>50640</v>
      </c>
      <c r="O33" s="29">
        <f t="shared" si="5"/>
        <v>3900</v>
      </c>
      <c r="P33" s="29" t="str">
        <f>IF(O33&lt;time_NORMS!B33,INT((time_NORMS!B33-O33+59)/60)*time_NORMS!F33,"0,00")</f>
        <v>0,00</v>
      </c>
      <c r="Q33" s="29" t="str">
        <f>IF(O33&gt;time_NORMS!B33,INT((O33-time_NORMS!B33)/60)*time_NORMS!G33,"0,00")</f>
        <v>0,00</v>
      </c>
      <c r="R33" s="58">
        <v>14</v>
      </c>
      <c r="S33" s="58">
        <v>1</v>
      </c>
      <c r="T33" s="59">
        <v>0</v>
      </c>
      <c r="U33" s="28">
        <f t="shared" si="6"/>
        <v>1</v>
      </c>
      <c r="V33" s="28">
        <f t="shared" si="7"/>
        <v>2</v>
      </c>
      <c r="W33" s="29">
        <f t="shared" si="8"/>
        <v>0</v>
      </c>
      <c r="X33" s="29">
        <f t="shared" si="9"/>
        <v>50460</v>
      </c>
      <c r="Y33" s="29">
        <f t="shared" si="10"/>
        <v>3720</v>
      </c>
      <c r="Z33" s="30" t="str">
        <f>IF(Y33&lt;time_NORMS!A33,INT((time_NORMS!A33-Y33+59)/60)*time_NORMS!F33,"0,00")</f>
        <v>0,00</v>
      </c>
      <c r="AA33" s="30" t="str">
        <f>IF(Y33&gt;time_NORMS!A33,INT((Y33-time_NORMS!A33)/60)*time_NORMS!G33,"0,00")</f>
        <v>0,00</v>
      </c>
      <c r="AB33" s="31">
        <f t="shared" si="11"/>
        <v>0</v>
      </c>
      <c r="AC33" s="32">
        <f t="shared" si="12"/>
        <v>0</v>
      </c>
      <c r="AD33" s="30">
        <f t="shared" si="13"/>
        <v>0</v>
      </c>
      <c r="AE33" s="35">
        <f t="shared" si="14"/>
        <v>0</v>
      </c>
    </row>
    <row r="34" spans="1:31" ht="12" customHeight="1">
      <c r="A34" s="23">
        <f>drivers_list!B34</f>
        <v>25</v>
      </c>
      <c r="B34" s="23" t="str">
        <f>drivers_list!C34</f>
        <v>Юнашева Юлія </v>
      </c>
      <c r="C34" s="23" t="str">
        <f>drivers_list!E34</f>
        <v>Дуднік Яна </v>
      </c>
      <c r="D34" s="24">
        <v>13</v>
      </c>
      <c r="E34" s="24">
        <v>1</v>
      </c>
      <c r="F34" s="25">
        <v>0</v>
      </c>
      <c r="G34" s="26">
        <v>14</v>
      </c>
      <c r="H34" s="26">
        <v>5</v>
      </c>
      <c r="I34" s="27">
        <v>0</v>
      </c>
      <c r="J34" s="28">
        <f t="shared" si="0"/>
        <v>1</v>
      </c>
      <c r="K34" s="28">
        <f t="shared" si="1"/>
        <v>4</v>
      </c>
      <c r="L34" s="29">
        <f t="shared" si="2"/>
        <v>0</v>
      </c>
      <c r="M34" s="29">
        <f t="shared" si="3"/>
        <v>46860</v>
      </c>
      <c r="N34" s="29">
        <f t="shared" si="4"/>
        <v>50700</v>
      </c>
      <c r="O34" s="29">
        <f t="shared" si="5"/>
        <v>3840</v>
      </c>
      <c r="P34" s="29">
        <f>IF(O34&lt;time_NORMS!B34,INT((time_NORMS!B34-O34+59)/60)*time_NORMS!F34,"0,00")</f>
        <v>20</v>
      </c>
      <c r="Q34" s="29" t="str">
        <f>IF(O34&gt;time_NORMS!B34,INT((O34-time_NORMS!B34)/60)*time_NORMS!G34,"0,00")</f>
        <v>0,00</v>
      </c>
      <c r="R34" s="58">
        <v>14</v>
      </c>
      <c r="S34" s="58">
        <v>1</v>
      </c>
      <c r="T34" s="59">
        <v>0</v>
      </c>
      <c r="U34" s="28">
        <f t="shared" si="6"/>
        <v>1</v>
      </c>
      <c r="V34" s="28">
        <f t="shared" si="7"/>
        <v>0</v>
      </c>
      <c r="W34" s="29">
        <f t="shared" si="8"/>
        <v>0</v>
      </c>
      <c r="X34" s="29">
        <f t="shared" si="9"/>
        <v>50460</v>
      </c>
      <c r="Y34" s="29">
        <f t="shared" si="10"/>
        <v>3600</v>
      </c>
      <c r="Z34" s="30">
        <f>IF(Y34&lt;time_NORMS!A34,INT((time_NORMS!A34-Y34+59)/60)*time_NORMS!F34,"0,00")</f>
        <v>40</v>
      </c>
      <c r="AA34" s="30" t="str">
        <f>IF(Y34&gt;time_NORMS!A34,INT((Y34-time_NORMS!A34)/60)*time_NORMS!G34,"0,00")</f>
        <v>0,00</v>
      </c>
      <c r="AB34" s="31">
        <f t="shared" si="11"/>
        <v>0</v>
      </c>
      <c r="AC34" s="32">
        <f t="shared" si="12"/>
        <v>1</v>
      </c>
      <c r="AD34" s="30">
        <f t="shared" si="13"/>
        <v>0</v>
      </c>
      <c r="AE34" s="35">
        <f t="shared" si="14"/>
        <v>60</v>
      </c>
    </row>
    <row r="35" spans="1:31" ht="12" customHeight="1">
      <c r="A35" s="23">
        <f>drivers_list!B35</f>
        <v>26</v>
      </c>
      <c r="B35" s="23" t="str">
        <f>drivers_list!C35</f>
        <v>Танцюра Альона </v>
      </c>
      <c r="C35" s="23" t="str">
        <f>drivers_list!E35</f>
        <v>Васільєва Альона </v>
      </c>
      <c r="D35" s="24">
        <v>13</v>
      </c>
      <c r="E35" s="24">
        <v>3</v>
      </c>
      <c r="F35" s="25">
        <v>0</v>
      </c>
      <c r="G35" s="26">
        <v>14</v>
      </c>
      <c r="H35" s="26">
        <v>8</v>
      </c>
      <c r="I35" s="27">
        <v>0</v>
      </c>
      <c r="J35" s="28">
        <f t="shared" si="0"/>
        <v>1</v>
      </c>
      <c r="K35" s="28">
        <f t="shared" si="1"/>
        <v>5</v>
      </c>
      <c r="L35" s="29">
        <f t="shared" si="2"/>
        <v>0</v>
      </c>
      <c r="M35" s="29">
        <f t="shared" si="3"/>
        <v>46980</v>
      </c>
      <c r="N35" s="29">
        <f t="shared" si="4"/>
        <v>50880</v>
      </c>
      <c r="O35" s="29">
        <f t="shared" si="5"/>
        <v>3900</v>
      </c>
      <c r="P35" s="29" t="str">
        <f>IF(O35&lt;time_NORMS!B35,INT((time_NORMS!B35-O35+59)/60)*time_NORMS!F35,"0,00")</f>
        <v>0,00</v>
      </c>
      <c r="Q35" s="29" t="str">
        <f>IF(O35&gt;time_NORMS!B35,INT((O35-time_NORMS!B35)/60)*time_NORMS!G35,"0,00")</f>
        <v>0,00</v>
      </c>
      <c r="R35" s="58">
        <v>13</v>
      </c>
      <c r="S35" s="58">
        <v>52</v>
      </c>
      <c r="T35" s="59">
        <v>0</v>
      </c>
      <c r="U35" s="28">
        <f t="shared" si="6"/>
        <v>0</v>
      </c>
      <c r="V35" s="28">
        <f t="shared" si="7"/>
        <v>49</v>
      </c>
      <c r="W35" s="29">
        <f t="shared" si="8"/>
        <v>0</v>
      </c>
      <c r="X35" s="29">
        <f t="shared" si="9"/>
        <v>49920</v>
      </c>
      <c r="Y35" s="29">
        <f t="shared" si="10"/>
        <v>2940</v>
      </c>
      <c r="Z35" s="30">
        <f>IF(Y35&lt;time_NORMS!A35,INT((time_NORMS!A35-Y35+59)/60)*time_NORMS!F35,"0,00")</f>
        <v>260</v>
      </c>
      <c r="AA35" s="30" t="str">
        <f>IF(Y35&gt;time_NORMS!A35,INT((Y35-time_NORMS!A35)/60)*time_NORMS!G35,"0,00")</f>
        <v>0,00</v>
      </c>
      <c r="AB35" s="31">
        <f t="shared" si="11"/>
        <v>0</v>
      </c>
      <c r="AC35" s="32">
        <f t="shared" si="12"/>
        <v>4</v>
      </c>
      <c r="AD35" s="30">
        <f t="shared" si="13"/>
        <v>20</v>
      </c>
      <c r="AE35" s="35">
        <f t="shared" si="14"/>
        <v>260</v>
      </c>
    </row>
    <row r="36" spans="1:31" ht="12" customHeight="1">
      <c r="A36" s="23">
        <f>drivers_list!B36</f>
        <v>27</v>
      </c>
      <c r="B36" s="23" t="str">
        <f>drivers_list!C36</f>
        <v>Богдан Ірина </v>
      </c>
      <c r="C36" s="23" t="str">
        <f>drivers_list!E36</f>
        <v>Базилєва Дар`я </v>
      </c>
      <c r="D36" s="24">
        <v>13</v>
      </c>
      <c r="E36" s="24">
        <v>5</v>
      </c>
      <c r="F36" s="25">
        <v>0</v>
      </c>
      <c r="G36" s="26">
        <v>14</v>
      </c>
      <c r="H36" s="26">
        <v>10</v>
      </c>
      <c r="I36" s="27">
        <v>0</v>
      </c>
      <c r="J36" s="28">
        <f t="shared" si="0"/>
        <v>1</v>
      </c>
      <c r="K36" s="28">
        <f t="shared" si="1"/>
        <v>5</v>
      </c>
      <c r="L36" s="29">
        <f t="shared" si="2"/>
        <v>0</v>
      </c>
      <c r="M36" s="29">
        <f t="shared" si="3"/>
        <v>47100</v>
      </c>
      <c r="N36" s="29">
        <f t="shared" si="4"/>
        <v>51000</v>
      </c>
      <c r="O36" s="29">
        <f t="shared" si="5"/>
        <v>3900</v>
      </c>
      <c r="P36" s="29" t="str">
        <f>IF(O36&lt;time_NORMS!B36,INT((time_NORMS!B36-O36+59)/60)*time_NORMS!F36,"0,00")</f>
        <v>0,00</v>
      </c>
      <c r="Q36" s="29" t="str">
        <f>IF(O36&gt;time_NORMS!B36,INT((O36-time_NORMS!B36)/60)*time_NORMS!G36,"0,00")</f>
        <v>0,00</v>
      </c>
      <c r="R36" s="58">
        <v>14</v>
      </c>
      <c r="S36" s="58">
        <v>6</v>
      </c>
      <c r="T36" s="59">
        <v>0</v>
      </c>
      <c r="U36" s="28">
        <f t="shared" si="6"/>
        <v>1</v>
      </c>
      <c r="V36" s="28">
        <f t="shared" si="7"/>
        <v>1</v>
      </c>
      <c r="W36" s="29">
        <f t="shared" si="8"/>
        <v>0</v>
      </c>
      <c r="X36" s="29">
        <f t="shared" si="9"/>
        <v>50760</v>
      </c>
      <c r="Y36" s="29">
        <f t="shared" si="10"/>
        <v>3660</v>
      </c>
      <c r="Z36" s="30">
        <f>IF(Y36&lt;time_NORMS!A36,INT((time_NORMS!A36-Y36+59)/60)*time_NORMS!F36,"0,00")</f>
        <v>20</v>
      </c>
      <c r="AA36" s="30" t="str">
        <f>IF(Y36&gt;time_NORMS!A36,INT((Y36-time_NORMS!A36)/60)*time_NORMS!G36,"0,00")</f>
        <v>0,00</v>
      </c>
      <c r="AB36" s="31">
        <f t="shared" si="11"/>
        <v>0</v>
      </c>
      <c r="AC36" s="32">
        <f t="shared" si="12"/>
        <v>0</v>
      </c>
      <c r="AD36" s="30">
        <f t="shared" si="13"/>
        <v>20</v>
      </c>
      <c r="AE36" s="35">
        <f t="shared" si="14"/>
        <v>20</v>
      </c>
    </row>
    <row r="37" spans="1:31" ht="12" customHeight="1">
      <c r="A37" s="23">
        <f>drivers_list!B37</f>
        <v>28</v>
      </c>
      <c r="B37" s="23" t="str">
        <f>drivers_list!C37</f>
        <v>Кулішенко Анна </v>
      </c>
      <c r="C37" s="23" t="str">
        <f>drivers_list!E37</f>
        <v>Матвійчук Галина </v>
      </c>
      <c r="D37" s="24">
        <v>13</v>
      </c>
      <c r="E37" s="24">
        <v>7</v>
      </c>
      <c r="F37" s="25">
        <v>0</v>
      </c>
      <c r="G37" s="26">
        <v>14</v>
      </c>
      <c r="H37" s="26">
        <v>12</v>
      </c>
      <c r="I37" s="27">
        <v>0</v>
      </c>
      <c r="J37" s="28">
        <f t="shared" si="0"/>
        <v>1</v>
      </c>
      <c r="K37" s="28">
        <f t="shared" si="1"/>
        <v>5</v>
      </c>
      <c r="L37" s="29">
        <f t="shared" si="2"/>
        <v>0</v>
      </c>
      <c r="M37" s="29">
        <f t="shared" si="3"/>
        <v>47220</v>
      </c>
      <c r="N37" s="29">
        <f t="shared" si="4"/>
        <v>51120</v>
      </c>
      <c r="O37" s="29">
        <f t="shared" si="5"/>
        <v>3900</v>
      </c>
      <c r="P37" s="29" t="str">
        <f>IF(O37&lt;time_NORMS!B37,INT((time_NORMS!B37-O37+59)/60)*time_NORMS!F37,"0,00")</f>
        <v>0,00</v>
      </c>
      <c r="Q37" s="29" t="str">
        <f>IF(O37&gt;time_NORMS!B37,INT((O37-time_NORMS!B37)/60)*time_NORMS!G37,"0,00")</f>
        <v>0,00</v>
      </c>
      <c r="R37" s="58">
        <v>14</v>
      </c>
      <c r="S37" s="58">
        <v>9</v>
      </c>
      <c r="T37" s="59">
        <v>0</v>
      </c>
      <c r="U37" s="28">
        <f t="shared" si="6"/>
        <v>1</v>
      </c>
      <c r="V37" s="28">
        <f t="shared" si="7"/>
        <v>2</v>
      </c>
      <c r="W37" s="29">
        <f t="shared" si="8"/>
        <v>0</v>
      </c>
      <c r="X37" s="29">
        <f t="shared" si="9"/>
        <v>50940</v>
      </c>
      <c r="Y37" s="29">
        <f t="shared" si="10"/>
        <v>3720</v>
      </c>
      <c r="Z37" s="30" t="str">
        <f>IF(Y37&lt;time_NORMS!A37,INT((time_NORMS!A37-Y37+59)/60)*time_NORMS!F37,"0,00")</f>
        <v>0,00</v>
      </c>
      <c r="AA37" s="30" t="str">
        <f>IF(Y37&gt;time_NORMS!A37,INT((Y37-time_NORMS!A37)/60)*time_NORMS!G37,"0,00")</f>
        <v>0,00</v>
      </c>
      <c r="AB37" s="31">
        <f t="shared" si="11"/>
        <v>0</v>
      </c>
      <c r="AC37" s="32">
        <f t="shared" si="12"/>
        <v>0</v>
      </c>
      <c r="AD37" s="30">
        <f t="shared" si="13"/>
        <v>0</v>
      </c>
      <c r="AE37" s="35">
        <f t="shared" si="14"/>
        <v>0</v>
      </c>
    </row>
    <row r="38" spans="1:31" ht="12" customHeight="1">
      <c r="A38" s="23">
        <f>drivers_list!B38</f>
        <v>29</v>
      </c>
      <c r="B38" s="23" t="str">
        <f>drivers_list!C38</f>
        <v>Книш Юлія</v>
      </c>
      <c r="C38" s="23" t="str">
        <f>drivers_list!E38</f>
        <v>Єфімова Юлія</v>
      </c>
      <c r="D38" s="24">
        <v>13</v>
      </c>
      <c r="E38" s="24">
        <v>9</v>
      </c>
      <c r="F38" s="25">
        <v>0</v>
      </c>
      <c r="G38" s="26">
        <v>14</v>
      </c>
      <c r="H38" s="26">
        <v>22</v>
      </c>
      <c r="I38" s="27">
        <v>0</v>
      </c>
      <c r="J38" s="28">
        <f t="shared" si="0"/>
        <v>1</v>
      </c>
      <c r="K38" s="28">
        <f t="shared" si="1"/>
        <v>13</v>
      </c>
      <c r="L38" s="29">
        <f t="shared" si="2"/>
        <v>0</v>
      </c>
      <c r="M38" s="29">
        <f t="shared" si="3"/>
        <v>47340</v>
      </c>
      <c r="N38" s="29">
        <f t="shared" si="4"/>
        <v>51720</v>
      </c>
      <c r="O38" s="29">
        <f t="shared" si="5"/>
        <v>4380</v>
      </c>
      <c r="P38" s="29" t="str">
        <f>IF(O38&lt;time_NORMS!B38,INT((time_NORMS!B38-O38+59)/60)*time_NORMS!F38,"0,00")</f>
        <v>0,00</v>
      </c>
      <c r="Q38" s="29">
        <f>IF(O38&gt;time_NORMS!B38,INT((O38-time_NORMS!B38)/60)*time_NORMS!G38,"0,00")</f>
        <v>80</v>
      </c>
      <c r="R38" s="58">
        <v>14</v>
      </c>
      <c r="S38" s="58">
        <v>20</v>
      </c>
      <c r="T38" s="59">
        <v>0</v>
      </c>
      <c r="U38" s="28">
        <f t="shared" si="6"/>
        <v>1</v>
      </c>
      <c r="V38" s="28">
        <f t="shared" si="7"/>
        <v>11</v>
      </c>
      <c r="W38" s="29">
        <f t="shared" si="8"/>
        <v>0</v>
      </c>
      <c r="X38" s="29">
        <f t="shared" si="9"/>
        <v>51600</v>
      </c>
      <c r="Y38" s="29">
        <f t="shared" si="10"/>
        <v>4260</v>
      </c>
      <c r="Z38" s="30" t="str">
        <f>IF(Y38&lt;time_NORMS!A38,INT((time_NORMS!A38-Y38+59)/60)*time_NORMS!F38,"0,00")</f>
        <v>0,00</v>
      </c>
      <c r="AA38" s="30">
        <f>IF(Y38&gt;time_NORMS!A38,INT((Y38-time_NORMS!A38)/60)*time_NORMS!G38,"0,00")</f>
        <v>90</v>
      </c>
      <c r="AB38" s="31">
        <f t="shared" si="11"/>
        <v>0</v>
      </c>
      <c r="AC38" s="32">
        <f t="shared" si="12"/>
        <v>2</v>
      </c>
      <c r="AD38" s="30">
        <f t="shared" si="13"/>
        <v>50</v>
      </c>
      <c r="AE38" s="35">
        <f t="shared" si="14"/>
        <v>170</v>
      </c>
    </row>
    <row r="39" spans="1:31" ht="12" customHeight="1">
      <c r="A39" s="23">
        <f>drivers_list!B39</f>
        <v>30</v>
      </c>
      <c r="B39" s="23" t="str">
        <f>drivers_list!C39</f>
        <v>Матвєєва Юлія</v>
      </c>
      <c r="C39" s="23" t="str">
        <f>drivers_list!E39</f>
        <v>Сорока Вікторія</v>
      </c>
      <c r="D39" s="24">
        <v>13</v>
      </c>
      <c r="E39" s="24">
        <v>11</v>
      </c>
      <c r="F39" s="25">
        <v>0</v>
      </c>
      <c r="G39" s="26">
        <v>14</v>
      </c>
      <c r="H39" s="26">
        <v>16</v>
      </c>
      <c r="I39" s="27">
        <v>0</v>
      </c>
      <c r="J39" s="28">
        <f t="shared" si="0"/>
        <v>1</v>
      </c>
      <c r="K39" s="28">
        <f t="shared" si="1"/>
        <v>5</v>
      </c>
      <c r="L39" s="29">
        <f t="shared" si="2"/>
        <v>0</v>
      </c>
      <c r="M39" s="29">
        <f t="shared" si="3"/>
        <v>47460</v>
      </c>
      <c r="N39" s="29">
        <f t="shared" si="4"/>
        <v>51360</v>
      </c>
      <c r="O39" s="29">
        <f t="shared" si="5"/>
        <v>3900</v>
      </c>
      <c r="P39" s="29" t="str">
        <f>IF(O39&lt;time_NORMS!B39,INT((time_NORMS!B39-O39+59)/60)*time_NORMS!F39,"0,00")</f>
        <v>0,00</v>
      </c>
      <c r="Q39" s="29" t="str">
        <f>IF(O39&gt;time_NORMS!B39,INT((O39-time_NORMS!B39)/60)*time_NORMS!G39,"0,00")</f>
        <v>0,00</v>
      </c>
      <c r="R39" s="58">
        <v>14</v>
      </c>
      <c r="S39" s="58">
        <v>13</v>
      </c>
      <c r="T39" s="59">
        <v>0</v>
      </c>
      <c r="U39" s="28">
        <f t="shared" si="6"/>
        <v>1</v>
      </c>
      <c r="V39" s="28">
        <f t="shared" si="7"/>
        <v>2</v>
      </c>
      <c r="W39" s="29">
        <f t="shared" si="8"/>
        <v>0</v>
      </c>
      <c r="X39" s="29">
        <f t="shared" si="9"/>
        <v>51180</v>
      </c>
      <c r="Y39" s="29">
        <f t="shared" si="10"/>
        <v>3720</v>
      </c>
      <c r="Z39" s="30" t="str">
        <f>IF(Y39&lt;time_NORMS!A39,INT((time_NORMS!A39-Y39+59)/60)*time_NORMS!F39,"0,00")</f>
        <v>0,00</v>
      </c>
      <c r="AA39" s="30" t="str">
        <f>IF(Y39&gt;time_NORMS!A39,INT((Y39-time_NORMS!A39)/60)*time_NORMS!G39,"0,00")</f>
        <v>0,00</v>
      </c>
      <c r="AB39" s="31">
        <f t="shared" si="11"/>
        <v>0</v>
      </c>
      <c r="AC39" s="32">
        <f t="shared" si="12"/>
        <v>0</v>
      </c>
      <c r="AD39" s="30">
        <f t="shared" si="13"/>
        <v>0</v>
      </c>
      <c r="AE39" s="35">
        <f t="shared" si="14"/>
        <v>0</v>
      </c>
    </row>
    <row r="40" spans="1:31" ht="12" customHeight="1">
      <c r="A40" s="23">
        <f>drivers_list!B40</f>
        <v>33</v>
      </c>
      <c r="B40" s="23" t="str">
        <f>drivers_list!C40</f>
        <v>Ренке Дар’я</v>
      </c>
      <c r="C40" s="23" t="str">
        <f>drivers_list!E40</f>
        <v>Крупчинська Марина</v>
      </c>
      <c r="D40" s="24">
        <v>13</v>
      </c>
      <c r="E40" s="24">
        <v>13</v>
      </c>
      <c r="F40" s="25">
        <v>0</v>
      </c>
      <c r="G40" s="26">
        <v>14</v>
      </c>
      <c r="H40" s="26">
        <v>18</v>
      </c>
      <c r="I40" s="27">
        <v>0</v>
      </c>
      <c r="J40" s="28">
        <f t="shared" si="0"/>
        <v>1</v>
      </c>
      <c r="K40" s="28">
        <f t="shared" si="1"/>
        <v>5</v>
      </c>
      <c r="L40" s="29">
        <f t="shared" si="2"/>
        <v>0</v>
      </c>
      <c r="M40" s="29">
        <f t="shared" si="3"/>
        <v>47580</v>
      </c>
      <c r="N40" s="29">
        <f t="shared" si="4"/>
        <v>51480</v>
      </c>
      <c r="O40" s="29">
        <f t="shared" si="5"/>
        <v>3900</v>
      </c>
      <c r="P40" s="29" t="str">
        <f>IF(O40&lt;time_NORMS!B40,INT((time_NORMS!B40-O40+59)/60)*time_NORMS!F40,"0,00")</f>
        <v>0,00</v>
      </c>
      <c r="Q40" s="29" t="str">
        <f>IF(O40&gt;time_NORMS!B40,INT((O40-time_NORMS!B40)/60)*time_NORMS!G40,"0,00")</f>
        <v>0,00</v>
      </c>
      <c r="R40" s="58">
        <v>14</v>
      </c>
      <c r="S40" s="58">
        <v>11</v>
      </c>
      <c r="T40" s="59">
        <v>0</v>
      </c>
      <c r="U40" s="28">
        <f t="shared" si="6"/>
        <v>0</v>
      </c>
      <c r="V40" s="28">
        <f t="shared" si="7"/>
        <v>58</v>
      </c>
      <c r="W40" s="29">
        <f t="shared" si="8"/>
        <v>0</v>
      </c>
      <c r="X40" s="29">
        <f t="shared" si="9"/>
        <v>51060</v>
      </c>
      <c r="Y40" s="29">
        <f t="shared" si="10"/>
        <v>3480</v>
      </c>
      <c r="Z40" s="30">
        <f>IF(Y40&lt;time_NORMS!A40,INT((time_NORMS!A40-Y40+59)/60)*time_NORMS!F40,"0,00")</f>
        <v>80</v>
      </c>
      <c r="AA40" s="30" t="str">
        <f>IF(Y40&gt;time_NORMS!A40,INT((Y40-time_NORMS!A40)/60)*time_NORMS!G40,"0,00")</f>
        <v>0,00</v>
      </c>
      <c r="AB40" s="31">
        <f t="shared" si="11"/>
        <v>0</v>
      </c>
      <c r="AC40" s="32">
        <f t="shared" si="12"/>
        <v>1</v>
      </c>
      <c r="AD40" s="30">
        <f t="shared" si="13"/>
        <v>20</v>
      </c>
      <c r="AE40" s="35">
        <f t="shared" si="14"/>
        <v>80</v>
      </c>
    </row>
    <row r="41" spans="1:31" ht="12" customHeight="1">
      <c r="A41" s="23">
        <f>drivers_list!B41</f>
        <v>34</v>
      </c>
      <c r="B41" s="23" t="str">
        <f>drivers_list!C41</f>
        <v>Шумакова Олена </v>
      </c>
      <c r="C41" s="23" t="str">
        <f>drivers_list!E41</f>
        <v>Моргунова Олена </v>
      </c>
      <c r="D41" s="24">
        <v>13</v>
      </c>
      <c r="E41" s="24">
        <v>15</v>
      </c>
      <c r="F41" s="25">
        <v>0</v>
      </c>
      <c r="G41" s="26">
        <v>14</v>
      </c>
      <c r="H41" s="26">
        <v>20</v>
      </c>
      <c r="I41" s="27">
        <v>0</v>
      </c>
      <c r="J41" s="28">
        <f t="shared" si="0"/>
        <v>1</v>
      </c>
      <c r="K41" s="28">
        <f t="shared" si="1"/>
        <v>5</v>
      </c>
      <c r="L41" s="29">
        <f t="shared" si="2"/>
        <v>0</v>
      </c>
      <c r="M41" s="29">
        <f t="shared" si="3"/>
        <v>47700</v>
      </c>
      <c r="N41" s="29">
        <f t="shared" si="4"/>
        <v>51600</v>
      </c>
      <c r="O41" s="29">
        <f t="shared" si="5"/>
        <v>3900</v>
      </c>
      <c r="P41" s="29" t="str">
        <f>IF(O41&lt;time_NORMS!B41,INT((time_NORMS!B41-O41+59)/60)*time_NORMS!F41,"0,00")</f>
        <v>0,00</v>
      </c>
      <c r="Q41" s="29" t="str">
        <f>IF(O41&gt;time_NORMS!B41,INT((O41-time_NORMS!B41)/60)*time_NORMS!G41,"0,00")</f>
        <v>0,00</v>
      </c>
      <c r="R41" s="58">
        <v>14</v>
      </c>
      <c r="S41" s="58">
        <v>17</v>
      </c>
      <c r="T41" s="59">
        <v>0</v>
      </c>
      <c r="U41" s="28">
        <f t="shared" si="6"/>
        <v>1</v>
      </c>
      <c r="V41" s="28">
        <f t="shared" si="7"/>
        <v>2</v>
      </c>
      <c r="W41" s="29">
        <f t="shared" si="8"/>
        <v>0</v>
      </c>
      <c r="X41" s="29">
        <f t="shared" si="9"/>
        <v>51420</v>
      </c>
      <c r="Y41" s="29">
        <f t="shared" si="10"/>
        <v>3720</v>
      </c>
      <c r="Z41" s="30" t="str">
        <f>IF(Y41&lt;time_NORMS!A41,INT((time_NORMS!A41-Y41+59)/60)*time_NORMS!F41,"0,00")</f>
        <v>0,00</v>
      </c>
      <c r="AA41" s="30" t="str">
        <f>IF(Y41&gt;time_NORMS!A41,INT((Y41-time_NORMS!A41)/60)*time_NORMS!G41,"0,00")</f>
        <v>0,00</v>
      </c>
      <c r="AB41" s="31">
        <f t="shared" si="11"/>
        <v>0</v>
      </c>
      <c r="AC41" s="32">
        <f t="shared" si="12"/>
        <v>0</v>
      </c>
      <c r="AD41" s="30">
        <f t="shared" si="13"/>
        <v>0</v>
      </c>
      <c r="AE41" s="35">
        <f t="shared" si="14"/>
        <v>0</v>
      </c>
    </row>
    <row r="42" spans="1:31" ht="12" customHeight="1">
      <c r="A42" s="23">
        <f>drivers_list!B42</f>
        <v>35</v>
      </c>
      <c r="B42" s="23" t="str">
        <f>drivers_list!C42</f>
        <v>Коннорова Тетяна</v>
      </c>
      <c r="C42" s="23" t="str">
        <f>drivers_list!E42</f>
        <v>Ясько Анна</v>
      </c>
      <c r="D42" s="24">
        <v>13</v>
      </c>
      <c r="E42" s="24">
        <v>17</v>
      </c>
      <c r="F42" s="25">
        <v>0</v>
      </c>
      <c r="G42" s="26">
        <v>14</v>
      </c>
      <c r="H42" s="26">
        <v>22</v>
      </c>
      <c r="I42" s="27">
        <v>0</v>
      </c>
      <c r="J42" s="28">
        <f t="shared" si="0"/>
        <v>1</v>
      </c>
      <c r="K42" s="28">
        <f t="shared" si="1"/>
        <v>5</v>
      </c>
      <c r="L42" s="29">
        <f t="shared" si="2"/>
        <v>0</v>
      </c>
      <c r="M42" s="29">
        <f t="shared" si="3"/>
        <v>47820</v>
      </c>
      <c r="N42" s="29">
        <f t="shared" si="4"/>
        <v>51720</v>
      </c>
      <c r="O42" s="29">
        <f t="shared" si="5"/>
        <v>3900</v>
      </c>
      <c r="P42" s="29" t="str">
        <f>IF(O42&lt;time_NORMS!B42,INT((time_NORMS!B42-O42+59)/60)*time_NORMS!F42,"0,00")</f>
        <v>0,00</v>
      </c>
      <c r="Q42" s="29" t="str">
        <f>IF(O42&gt;time_NORMS!B42,INT((O42-time_NORMS!B42)/60)*time_NORMS!G42,"0,00")</f>
        <v>0,00</v>
      </c>
      <c r="R42" s="58">
        <v>14</v>
      </c>
      <c r="S42" s="58">
        <v>18</v>
      </c>
      <c r="T42" s="59">
        <v>0</v>
      </c>
      <c r="U42" s="28">
        <f t="shared" si="6"/>
        <v>1</v>
      </c>
      <c r="V42" s="28">
        <f t="shared" si="7"/>
        <v>1</v>
      </c>
      <c r="W42" s="29">
        <f t="shared" si="8"/>
        <v>0</v>
      </c>
      <c r="X42" s="29">
        <f t="shared" si="9"/>
        <v>51480</v>
      </c>
      <c r="Y42" s="29">
        <f t="shared" si="10"/>
        <v>3660</v>
      </c>
      <c r="Z42" s="30">
        <f>IF(Y42&lt;time_NORMS!A42,INT((time_NORMS!A42-Y42+59)/60)*time_NORMS!F42,"0,00")</f>
        <v>20</v>
      </c>
      <c r="AA42" s="30" t="str">
        <f>IF(Y42&gt;time_NORMS!A42,INT((Y42-time_NORMS!A42)/60)*time_NORMS!G42,"0,00")</f>
        <v>0,00</v>
      </c>
      <c r="AB42" s="31">
        <f t="shared" si="11"/>
        <v>0</v>
      </c>
      <c r="AC42" s="32">
        <f t="shared" si="12"/>
        <v>0</v>
      </c>
      <c r="AD42" s="30">
        <f t="shared" si="13"/>
        <v>20</v>
      </c>
      <c r="AE42" s="35">
        <f t="shared" si="14"/>
        <v>20</v>
      </c>
    </row>
    <row r="43" spans="1:31" ht="12" customHeight="1">
      <c r="A43" s="23">
        <f>drivers_list!B43</f>
        <v>37</v>
      </c>
      <c r="B43" s="23" t="str">
        <f>drivers_list!C43</f>
        <v>Ковальчук Юлія</v>
      </c>
      <c r="C43" s="23" t="str">
        <f>drivers_list!E43</f>
        <v>Ковальчук Євгенія</v>
      </c>
      <c r="D43" s="24">
        <v>13</v>
      </c>
      <c r="E43" s="24">
        <v>19</v>
      </c>
      <c r="F43" s="25">
        <v>0</v>
      </c>
      <c r="G43" s="26">
        <v>14</v>
      </c>
      <c r="H43" s="26">
        <v>34</v>
      </c>
      <c r="I43" s="27">
        <v>0</v>
      </c>
      <c r="J43" s="28">
        <f t="shared" si="0"/>
        <v>1</v>
      </c>
      <c r="K43" s="28">
        <f t="shared" si="1"/>
        <v>15</v>
      </c>
      <c r="L43" s="29">
        <f t="shared" si="2"/>
        <v>0</v>
      </c>
      <c r="M43" s="29">
        <f t="shared" si="3"/>
        <v>47940</v>
      </c>
      <c r="N43" s="29">
        <f t="shared" si="4"/>
        <v>52440</v>
      </c>
      <c r="O43" s="29">
        <f t="shared" si="5"/>
        <v>4500</v>
      </c>
      <c r="P43" s="29" t="str">
        <f>IF(O43&lt;time_NORMS!B43,INT((time_NORMS!B43-O43+59)/60)*time_NORMS!F43,"0,00")</f>
        <v>0,00</v>
      </c>
      <c r="Q43" s="29">
        <f>IF(O43&gt;time_NORMS!B43,INT((O43-time_NORMS!B43)/60)*time_NORMS!G43,"0,00")</f>
        <v>100</v>
      </c>
      <c r="R43" s="58">
        <v>14</v>
      </c>
      <c r="S43" s="58">
        <v>32</v>
      </c>
      <c r="T43" s="59">
        <v>0</v>
      </c>
      <c r="U43" s="28">
        <f t="shared" si="6"/>
        <v>1</v>
      </c>
      <c r="V43" s="28">
        <f t="shared" si="7"/>
        <v>13</v>
      </c>
      <c r="W43" s="29">
        <f t="shared" si="8"/>
        <v>0</v>
      </c>
      <c r="X43" s="29">
        <f t="shared" si="9"/>
        <v>52320</v>
      </c>
      <c r="Y43" s="29">
        <f t="shared" si="10"/>
        <v>4380</v>
      </c>
      <c r="Z43" s="30" t="str">
        <f>IF(Y43&lt;time_NORMS!A43,INT((time_NORMS!A43-Y43+59)/60)*time_NORMS!F43,"0,00")</f>
        <v>0,00</v>
      </c>
      <c r="AA43" s="30">
        <f>IF(Y43&gt;time_NORMS!A43,INT((Y43-time_NORMS!A43)/60)*time_NORMS!G43,"0,00")</f>
        <v>110</v>
      </c>
      <c r="AB43" s="31">
        <f t="shared" si="11"/>
        <v>0</v>
      </c>
      <c r="AC43" s="32">
        <f t="shared" si="12"/>
        <v>3</v>
      </c>
      <c r="AD43" s="30">
        <f t="shared" si="13"/>
        <v>30</v>
      </c>
      <c r="AE43" s="35">
        <f t="shared" si="14"/>
        <v>210</v>
      </c>
    </row>
    <row r="44" spans="1:31" ht="12" customHeight="1">
      <c r="A44" s="23">
        <f>drivers_list!B44</f>
        <v>38</v>
      </c>
      <c r="B44" s="23" t="str">
        <f>drivers_list!C44</f>
        <v>Ахметшина Ольга</v>
      </c>
      <c r="C44" s="23" t="str">
        <f>drivers_list!E44</f>
        <v>Глотова Ксенія</v>
      </c>
      <c r="D44" s="24">
        <v>13</v>
      </c>
      <c r="E44" s="24">
        <v>21</v>
      </c>
      <c r="F44" s="25">
        <v>0</v>
      </c>
      <c r="G44" s="26">
        <v>14</v>
      </c>
      <c r="H44" s="26">
        <v>26</v>
      </c>
      <c r="I44" s="27">
        <v>0</v>
      </c>
      <c r="J44" s="28">
        <f t="shared" si="0"/>
        <v>1</v>
      </c>
      <c r="K44" s="28">
        <f t="shared" si="1"/>
        <v>5</v>
      </c>
      <c r="L44" s="29">
        <f t="shared" si="2"/>
        <v>0</v>
      </c>
      <c r="M44" s="29">
        <f t="shared" si="3"/>
        <v>48060</v>
      </c>
      <c r="N44" s="29">
        <f t="shared" si="4"/>
        <v>51960</v>
      </c>
      <c r="O44" s="29">
        <f t="shared" si="5"/>
        <v>3900</v>
      </c>
      <c r="P44" s="29" t="str">
        <f>IF(O44&lt;time_NORMS!B44,INT((time_NORMS!B44-O44+59)/60)*time_NORMS!F44,"0,00")</f>
        <v>0,00</v>
      </c>
      <c r="Q44" s="29" t="str">
        <f>IF(O44&gt;time_NORMS!B44,INT((O44-time_NORMS!B44)/60)*time_NORMS!G44,"0,00")</f>
        <v>0,00</v>
      </c>
      <c r="R44" s="58">
        <v>14</v>
      </c>
      <c r="S44" s="58">
        <v>22</v>
      </c>
      <c r="T44" s="59">
        <v>0</v>
      </c>
      <c r="U44" s="28">
        <f t="shared" si="6"/>
        <v>1</v>
      </c>
      <c r="V44" s="28">
        <f t="shared" si="7"/>
        <v>1</v>
      </c>
      <c r="W44" s="29">
        <f t="shared" si="8"/>
        <v>0</v>
      </c>
      <c r="X44" s="29">
        <f t="shared" si="9"/>
        <v>51720</v>
      </c>
      <c r="Y44" s="29">
        <f t="shared" si="10"/>
        <v>3660</v>
      </c>
      <c r="Z44" s="30">
        <f>IF(Y44&lt;time_NORMS!A44,INT((time_NORMS!A44-Y44+59)/60)*time_NORMS!F44,"0,00")</f>
        <v>20</v>
      </c>
      <c r="AA44" s="30" t="str">
        <f>IF(Y44&gt;time_NORMS!A44,INT((Y44-time_NORMS!A44)/60)*time_NORMS!G44,"0,00")</f>
        <v>0,00</v>
      </c>
      <c r="AB44" s="31">
        <f t="shared" si="11"/>
        <v>0</v>
      </c>
      <c r="AC44" s="32">
        <f t="shared" si="12"/>
        <v>0</v>
      </c>
      <c r="AD44" s="30">
        <f t="shared" si="13"/>
        <v>20</v>
      </c>
      <c r="AE44" s="35">
        <f t="shared" si="14"/>
        <v>20</v>
      </c>
    </row>
    <row r="45" spans="1:31" ht="12" customHeight="1">
      <c r="A45" s="23">
        <f>drivers_list!B45</f>
        <v>39</v>
      </c>
      <c r="B45" s="23" t="str">
        <f>drivers_list!C45</f>
        <v>Туманян Людмила </v>
      </c>
      <c r="C45" s="23" t="str">
        <f>drivers_list!E45</f>
        <v>Коваленко Наталія</v>
      </c>
      <c r="D45" s="24">
        <v>13</v>
      </c>
      <c r="E45" s="24">
        <v>23</v>
      </c>
      <c r="F45" s="25">
        <v>0</v>
      </c>
      <c r="G45" s="26">
        <v>14</v>
      </c>
      <c r="H45" s="26">
        <v>28</v>
      </c>
      <c r="I45" s="27">
        <v>0</v>
      </c>
      <c r="J45" s="28">
        <f t="shared" si="0"/>
        <v>1</v>
      </c>
      <c r="K45" s="28">
        <f t="shared" si="1"/>
        <v>5</v>
      </c>
      <c r="L45" s="29">
        <f t="shared" si="2"/>
        <v>0</v>
      </c>
      <c r="M45" s="29">
        <f t="shared" si="3"/>
        <v>48180</v>
      </c>
      <c r="N45" s="29">
        <f t="shared" si="4"/>
        <v>52080</v>
      </c>
      <c r="O45" s="29">
        <f t="shared" si="5"/>
        <v>3900</v>
      </c>
      <c r="P45" s="29" t="str">
        <f>IF(O45&lt;time_NORMS!B45,INT((time_NORMS!B45-O45+59)/60)*time_NORMS!F45,"0,00")</f>
        <v>0,00</v>
      </c>
      <c r="Q45" s="29" t="str">
        <f>IF(O45&gt;time_NORMS!B45,INT((O45-time_NORMS!B45)/60)*time_NORMS!G45,"0,00")</f>
        <v>0,00</v>
      </c>
      <c r="R45" s="58">
        <v>14</v>
      </c>
      <c r="S45" s="58">
        <v>13</v>
      </c>
      <c r="T45" s="59">
        <v>0</v>
      </c>
      <c r="U45" s="28">
        <f t="shared" si="6"/>
        <v>0</v>
      </c>
      <c r="V45" s="28">
        <f t="shared" si="7"/>
        <v>50</v>
      </c>
      <c r="W45" s="29">
        <f t="shared" si="8"/>
        <v>0</v>
      </c>
      <c r="X45" s="29">
        <f t="shared" si="9"/>
        <v>51180</v>
      </c>
      <c r="Y45" s="29">
        <f t="shared" si="10"/>
        <v>3000</v>
      </c>
      <c r="Z45" s="30">
        <f>IF(Y45&lt;time_NORMS!A45,INT((time_NORMS!A45-Y45+59)/60)*time_NORMS!F45,"0,00")</f>
        <v>240</v>
      </c>
      <c r="AA45" s="30" t="str">
        <f>IF(Y45&gt;time_NORMS!A45,INT((Y45-time_NORMS!A45)/60)*time_NORMS!G45,"0,00")</f>
        <v>0,00</v>
      </c>
      <c r="AB45" s="31">
        <f t="shared" si="11"/>
        <v>0</v>
      </c>
      <c r="AC45" s="32">
        <f t="shared" si="12"/>
        <v>4</v>
      </c>
      <c r="AD45" s="30">
        <f t="shared" si="13"/>
        <v>0</v>
      </c>
      <c r="AE45" s="35">
        <f t="shared" si="14"/>
        <v>240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E45"/>
  <sheetViews>
    <sheetView zoomScalePageLayoutView="0" workbookViewId="0" topLeftCell="A10">
      <selection activeCell="A30" sqref="A30"/>
    </sheetView>
  </sheetViews>
  <sheetFormatPr defaultColWidth="9.140625" defaultRowHeight="15"/>
  <cols>
    <col min="1" max="1" width="3.8515625" style="0" customWidth="1"/>
    <col min="2" max="2" width="9.28125" style="0" hidden="1" customWidth="1"/>
    <col min="3" max="3" width="14.421875" style="0" hidden="1" customWidth="1"/>
    <col min="4" max="4" width="3.28125" style="0" customWidth="1"/>
    <col min="5" max="5" width="3.421875" style="0" customWidth="1"/>
    <col min="6" max="6" width="4.8515625" style="0" customWidth="1"/>
    <col min="7" max="7" width="3.8515625" style="0" customWidth="1"/>
    <col min="8" max="8" width="3.57421875" style="0" customWidth="1"/>
    <col min="9" max="9" width="5.00390625" style="0" customWidth="1"/>
    <col min="10" max="10" width="3.28125" style="0" customWidth="1"/>
    <col min="11" max="11" width="4.00390625" style="0" customWidth="1"/>
    <col min="12" max="12" width="5.140625" style="0" customWidth="1"/>
    <col min="13" max="13" width="8.28125" style="0" hidden="1" customWidth="1"/>
    <col min="14" max="14" width="7.7109375" style="0" hidden="1" customWidth="1"/>
    <col min="15" max="15" width="8.00390625" style="0" hidden="1" customWidth="1"/>
    <col min="16" max="16" width="6.7109375" style="0" customWidth="1"/>
    <col min="17" max="17" width="6.140625" style="0" customWidth="1"/>
    <col min="18" max="19" width="4.00390625" style="0" customWidth="1"/>
    <col min="20" max="20" width="5.7109375" style="0" customWidth="1"/>
    <col min="21" max="21" width="3.57421875" style="0" customWidth="1"/>
    <col min="22" max="23" width="4.28125" style="0" customWidth="1"/>
    <col min="24" max="24" width="8.00390625" style="0" hidden="1" customWidth="1"/>
    <col min="25" max="25" width="7.8515625" style="0" hidden="1" customWidth="1"/>
    <col min="26" max="26" width="7.140625" style="0" customWidth="1"/>
    <col min="27" max="27" width="6.00390625" style="0" customWidth="1"/>
    <col min="28" max="28" width="3.7109375" style="0" customWidth="1"/>
    <col min="29" max="29" width="4.421875" style="0" customWidth="1"/>
    <col min="30" max="30" width="5.140625" style="0" customWidth="1"/>
    <col min="31" max="31" width="7.7109375" style="0" customWidth="1"/>
  </cols>
  <sheetData>
    <row r="3" ht="15">
      <c r="AB3" s="1"/>
    </row>
    <row r="4" ht="15">
      <c r="AB4" s="1"/>
    </row>
    <row r="5" ht="15">
      <c r="AB5" s="1"/>
    </row>
    <row r="6" ht="15">
      <c r="AB6" s="1"/>
    </row>
    <row r="7" ht="15">
      <c r="AB7" s="1"/>
    </row>
    <row r="8" spans="1:31" ht="15">
      <c r="A8" s="14"/>
      <c r="B8" s="14"/>
      <c r="C8" s="14"/>
      <c r="D8" s="16" t="s">
        <v>39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5" t="s">
        <v>55</v>
      </c>
      <c r="S8" s="15"/>
      <c r="T8" s="15"/>
      <c r="U8" s="15"/>
      <c r="V8" s="15"/>
      <c r="W8" s="15"/>
      <c r="X8" s="15"/>
      <c r="Y8" s="15"/>
      <c r="Z8" s="15"/>
      <c r="AA8" s="15"/>
      <c r="AB8" s="17"/>
      <c r="AC8" s="14"/>
      <c r="AD8" s="14"/>
      <c r="AE8" s="14"/>
    </row>
    <row r="9" spans="1:31" ht="15" customHeight="1">
      <c r="A9" s="14"/>
      <c r="B9" s="14"/>
      <c r="C9" s="14"/>
      <c r="D9" s="14" t="s">
        <v>21</v>
      </c>
      <c r="E9" s="14"/>
      <c r="F9" s="14"/>
      <c r="G9" s="14" t="s">
        <v>22</v>
      </c>
      <c r="H9" s="14"/>
      <c r="I9" s="14"/>
      <c r="J9" s="14" t="s">
        <v>9</v>
      </c>
      <c r="K9" s="14"/>
      <c r="L9" s="14"/>
      <c r="M9" s="14"/>
      <c r="N9" s="14"/>
      <c r="O9" s="14"/>
      <c r="P9" s="14"/>
      <c r="Q9" s="14"/>
      <c r="R9" s="14" t="s">
        <v>53</v>
      </c>
      <c r="S9" s="14"/>
      <c r="T9" s="14"/>
      <c r="U9" s="14" t="s">
        <v>54</v>
      </c>
      <c r="V9" s="14"/>
      <c r="W9" s="14"/>
      <c r="X9" s="14"/>
      <c r="Y9" s="14"/>
      <c r="Z9" s="14"/>
      <c r="AA9" s="14"/>
      <c r="AB9" s="17" t="s">
        <v>40</v>
      </c>
      <c r="AC9" s="14"/>
      <c r="AD9" s="14"/>
      <c r="AE9" s="14"/>
    </row>
    <row r="10" spans="1:31" ht="23.25" customHeight="1">
      <c r="A10" s="18" t="s">
        <v>6</v>
      </c>
      <c r="B10" s="19" t="s">
        <v>7</v>
      </c>
      <c r="C10" s="19" t="s">
        <v>8</v>
      </c>
      <c r="D10" s="20" t="s">
        <v>0</v>
      </c>
      <c r="E10" s="20" t="s">
        <v>1</v>
      </c>
      <c r="F10" s="20" t="s">
        <v>2</v>
      </c>
      <c r="G10" s="20" t="s">
        <v>0</v>
      </c>
      <c r="H10" s="20" t="s">
        <v>1</v>
      </c>
      <c r="I10" s="20" t="s">
        <v>2</v>
      </c>
      <c r="J10" s="20" t="s">
        <v>0</v>
      </c>
      <c r="K10" s="20" t="s">
        <v>1</v>
      </c>
      <c r="L10" s="20" t="s">
        <v>2</v>
      </c>
      <c r="M10" s="21" t="s">
        <v>4</v>
      </c>
      <c r="N10" s="21" t="s">
        <v>3</v>
      </c>
      <c r="O10" s="21" t="s">
        <v>5</v>
      </c>
      <c r="P10" s="21" t="s">
        <v>11</v>
      </c>
      <c r="Q10" s="21" t="s">
        <v>10</v>
      </c>
      <c r="R10" s="20" t="s">
        <v>0</v>
      </c>
      <c r="S10" s="20" t="s">
        <v>1</v>
      </c>
      <c r="T10" s="20" t="s">
        <v>2</v>
      </c>
      <c r="U10" s="20" t="s">
        <v>0</v>
      </c>
      <c r="V10" s="20" t="s">
        <v>1</v>
      </c>
      <c r="W10" s="20" t="s">
        <v>2</v>
      </c>
      <c r="X10" s="21" t="s">
        <v>3</v>
      </c>
      <c r="Y10" s="21" t="s">
        <v>5</v>
      </c>
      <c r="Z10" s="21" t="s">
        <v>11</v>
      </c>
      <c r="AA10" s="21" t="s">
        <v>10</v>
      </c>
      <c r="AB10" s="22" t="s">
        <v>0</v>
      </c>
      <c r="AC10" s="20" t="s">
        <v>1</v>
      </c>
      <c r="AD10" s="20" t="s">
        <v>2</v>
      </c>
      <c r="AE10" s="20" t="s">
        <v>14</v>
      </c>
    </row>
    <row r="11" spans="1:31" ht="12" customHeight="1">
      <c r="A11" s="23">
        <f>drivers_list!B11</f>
        <v>1</v>
      </c>
      <c r="B11" s="23" t="str">
        <f>drivers_list!C11</f>
        <v>Шагінян Тетяна </v>
      </c>
      <c r="C11" s="23" t="str">
        <f>drivers_list!E11</f>
        <v>Самойленко Людмила</v>
      </c>
      <c r="D11" s="24">
        <v>13</v>
      </c>
      <c r="E11" s="24">
        <v>30</v>
      </c>
      <c r="F11" s="25">
        <v>0</v>
      </c>
      <c r="G11" s="26">
        <v>14</v>
      </c>
      <c r="H11" s="26">
        <v>14</v>
      </c>
      <c r="I11" s="27">
        <v>0</v>
      </c>
      <c r="J11" s="28">
        <f>INT(O11/3600)</f>
        <v>0</v>
      </c>
      <c r="K11" s="28">
        <f>INT((O11-J11*3600)/60)</f>
        <v>44</v>
      </c>
      <c r="L11" s="29">
        <f>O11-(J11*3600+K11*60)</f>
        <v>0</v>
      </c>
      <c r="M11" s="29">
        <f>D11*3600+E11*60+F11</f>
        <v>48600</v>
      </c>
      <c r="N11" s="29">
        <f>G11*3600+H11*60+I11</f>
        <v>51240</v>
      </c>
      <c r="O11" s="29">
        <f>N11-M11</f>
        <v>2640</v>
      </c>
      <c r="P11" s="29" t="str">
        <f>IF(O11&lt;time_NORMS!D11,INT((time_NORMS!D11-O11+59)/60)*time_NORMS!F11,"0,00")</f>
        <v>0,00</v>
      </c>
      <c r="Q11" s="29">
        <f>IF(O11&gt;time_NORMS!D11,INT((O11-time_NORMS!D11)/60)*time_NORMS!G11,"0,00")</f>
        <v>90</v>
      </c>
      <c r="R11" s="58">
        <v>13</v>
      </c>
      <c r="S11" s="58">
        <v>50</v>
      </c>
      <c r="T11" s="59">
        <v>0</v>
      </c>
      <c r="U11" s="28">
        <f>INT(Y11/3600)</f>
        <v>0</v>
      </c>
      <c r="V11" s="28">
        <f>INT((Y11-U11*3600)/60)</f>
        <v>20</v>
      </c>
      <c r="W11" s="29">
        <f>Y11-(U11*3600+V11*60)</f>
        <v>0</v>
      </c>
      <c r="X11" s="29">
        <f>R11*3600+S11*60+T11</f>
        <v>49800</v>
      </c>
      <c r="Y11" s="29">
        <f>X11-M11</f>
        <v>1200</v>
      </c>
      <c r="Z11" s="30" t="str">
        <f>IF(Y11&lt;time_NORMS!C11,INT((time_NORMS!C11-Y11+59)/60)*time_NORMS!F11,"0,00")</f>
        <v>0,00</v>
      </c>
      <c r="AA11" s="30" t="str">
        <f>IF(Y11&gt;time_NORMS!C11,INT((Y11-time_NORMS!C11)/60)*time_NORMS!G11,"0,00")</f>
        <v>0,00</v>
      </c>
      <c r="AB11" s="31">
        <f>INT(AE11/3600)</f>
        <v>0</v>
      </c>
      <c r="AC11" s="32">
        <f>INT((AE11-AB11*3600)/60)</f>
        <v>1</v>
      </c>
      <c r="AD11" s="30">
        <f>AE11-(AB11*3600+AC11*60)</f>
        <v>30</v>
      </c>
      <c r="AE11" s="35">
        <f>SUM(P11,Q11,Z11,AA11)</f>
        <v>90</v>
      </c>
    </row>
    <row r="12" spans="1:31" ht="12" customHeight="1">
      <c r="A12" s="23">
        <f>drivers_list!B12</f>
        <v>3</v>
      </c>
      <c r="B12" s="23" t="str">
        <f>drivers_list!C12</f>
        <v>Чумак Олена</v>
      </c>
      <c r="C12" s="23" t="str">
        <f>drivers_list!E12</f>
        <v>Чумак Анастасія</v>
      </c>
      <c r="D12" s="24">
        <v>13</v>
      </c>
      <c r="E12" s="24">
        <v>34</v>
      </c>
      <c r="F12" s="25">
        <v>0</v>
      </c>
      <c r="G12" s="26">
        <v>14</v>
      </c>
      <c r="H12" s="26">
        <v>4</v>
      </c>
      <c r="I12" s="27">
        <v>0</v>
      </c>
      <c r="J12" s="28">
        <f aca="true" t="shared" si="0" ref="J12:J45">INT(O12/3600)</f>
        <v>0</v>
      </c>
      <c r="K12" s="28">
        <f aca="true" t="shared" si="1" ref="K12:K45">INT((O12-J12*3600)/60)</f>
        <v>30</v>
      </c>
      <c r="L12" s="29">
        <f aca="true" t="shared" si="2" ref="L12:L45">O12-(J12*3600+K12*60)</f>
        <v>0</v>
      </c>
      <c r="M12" s="29">
        <f aca="true" t="shared" si="3" ref="M12:M45">D12*3600+E12*60+F12</f>
        <v>48840</v>
      </c>
      <c r="N12" s="29">
        <f aca="true" t="shared" si="4" ref="N12:N45">G12*3600+H12*60+I12</f>
        <v>50640</v>
      </c>
      <c r="O12" s="29">
        <f aca="true" t="shared" si="5" ref="O12:O45">N12-M12</f>
        <v>1800</v>
      </c>
      <c r="P12" s="29">
        <f>IF(O12&lt;time_NORMS!D12,INT((time_NORMS!D12-O12+59)/60)*time_NORMS!F12,"0,00")</f>
        <v>100</v>
      </c>
      <c r="Q12" s="29" t="str">
        <f>IF(O12&gt;time_NORMS!D12,INT((O12-time_NORMS!D12)/60)*time_NORMS!G12,"0,00")</f>
        <v>0,00</v>
      </c>
      <c r="R12" s="58">
        <v>13</v>
      </c>
      <c r="S12" s="58">
        <v>47</v>
      </c>
      <c r="T12" s="59">
        <v>0</v>
      </c>
      <c r="U12" s="28">
        <f aca="true" t="shared" si="6" ref="U12:U45">INT(Y12/3600)</f>
        <v>0</v>
      </c>
      <c r="V12" s="28">
        <f aca="true" t="shared" si="7" ref="V12:V45">INT((Y12-U12*3600)/60)</f>
        <v>13</v>
      </c>
      <c r="W12" s="29">
        <f aca="true" t="shared" si="8" ref="W12:W45">Y12-(U12*3600+V12*60)</f>
        <v>0</v>
      </c>
      <c r="X12" s="29">
        <f aca="true" t="shared" si="9" ref="X12:X45">R12*3600+S12*60+T12</f>
        <v>49620</v>
      </c>
      <c r="Y12" s="29">
        <f aca="true" t="shared" si="10" ref="Y12:Y45">X12-M12</f>
        <v>780</v>
      </c>
      <c r="Z12" s="30">
        <f>IF(Y12&lt;time_NORMS!C12,INT((time_NORMS!C12-Y12+59)/60)*time_NORMS!F12,"0,00")</f>
        <v>140</v>
      </c>
      <c r="AA12" s="30" t="str">
        <f>IF(Y12&gt;time_NORMS!C12,INT((Y12-time_NORMS!C12)/60)*time_NORMS!G12,"0,00")</f>
        <v>0,00</v>
      </c>
      <c r="AB12" s="31">
        <f aca="true" t="shared" si="11" ref="AB12:AB45">INT(AE12/3600)</f>
        <v>0</v>
      </c>
      <c r="AC12" s="32">
        <f aca="true" t="shared" si="12" ref="AC12:AC45">INT((AE12-AB12*3600)/60)</f>
        <v>4</v>
      </c>
      <c r="AD12" s="30">
        <f aca="true" t="shared" si="13" ref="AD12:AD45">AE12-(AB12*3600+AC12*60)</f>
        <v>0</v>
      </c>
      <c r="AE12" s="35">
        <f aca="true" t="shared" si="14" ref="AE12:AE45">SUM(P12,Q12,Z12,AA12)</f>
        <v>240</v>
      </c>
    </row>
    <row r="13" spans="1:31" ht="12" customHeight="1">
      <c r="A13" s="23">
        <f>drivers_list!B13</f>
        <v>4</v>
      </c>
      <c r="B13" s="23" t="str">
        <f>drivers_list!C13</f>
        <v>Кравченко Ірина</v>
      </c>
      <c r="C13" s="23" t="str">
        <f>drivers_list!E13</f>
        <v>Бойко  Світлана</v>
      </c>
      <c r="D13" s="24">
        <v>14</v>
      </c>
      <c r="E13" s="24">
        <v>1</v>
      </c>
      <c r="F13" s="25">
        <v>0</v>
      </c>
      <c r="G13" s="26">
        <v>14</v>
      </c>
      <c r="H13" s="26">
        <v>35</v>
      </c>
      <c r="I13" s="27">
        <v>0</v>
      </c>
      <c r="J13" s="28">
        <f t="shared" si="0"/>
        <v>0</v>
      </c>
      <c r="K13" s="28">
        <f t="shared" si="1"/>
        <v>34</v>
      </c>
      <c r="L13" s="29">
        <f t="shared" si="2"/>
        <v>0</v>
      </c>
      <c r="M13" s="29">
        <f t="shared" si="3"/>
        <v>50460</v>
      </c>
      <c r="N13" s="29">
        <f t="shared" si="4"/>
        <v>52500</v>
      </c>
      <c r="O13" s="29">
        <f t="shared" si="5"/>
        <v>2040</v>
      </c>
      <c r="P13" s="29">
        <f>IF(O13&lt;time_NORMS!D13,INT((time_NORMS!D13-O13+59)/60)*time_NORMS!F13,"0,00")</f>
        <v>20</v>
      </c>
      <c r="Q13" s="29" t="str">
        <f>IF(O13&gt;time_NORMS!D13,INT((O13-time_NORMS!D13)/60)*time_NORMS!G13,"0,00")</f>
        <v>0,00</v>
      </c>
      <c r="R13" s="58">
        <v>14</v>
      </c>
      <c r="S13" s="58">
        <v>11</v>
      </c>
      <c r="T13" s="59">
        <v>0</v>
      </c>
      <c r="U13" s="28">
        <f t="shared" si="6"/>
        <v>0</v>
      </c>
      <c r="V13" s="28">
        <f t="shared" si="7"/>
        <v>10</v>
      </c>
      <c r="W13" s="29">
        <f t="shared" si="8"/>
        <v>0</v>
      </c>
      <c r="X13" s="29">
        <f t="shared" si="9"/>
        <v>51060</v>
      </c>
      <c r="Y13" s="29">
        <f t="shared" si="10"/>
        <v>600</v>
      </c>
      <c r="Z13" s="30">
        <f>IF(Y13&lt;time_NORMS!C13,INT((time_NORMS!C13-Y13+59)/60)*time_NORMS!F13,"0,00")</f>
        <v>200</v>
      </c>
      <c r="AA13" s="30" t="str">
        <f>IF(Y13&gt;time_NORMS!C13,INT((Y13-time_NORMS!C13)/60)*time_NORMS!G13,"0,00")</f>
        <v>0,00</v>
      </c>
      <c r="AB13" s="31">
        <f t="shared" si="11"/>
        <v>0</v>
      </c>
      <c r="AC13" s="32">
        <f t="shared" si="12"/>
        <v>3</v>
      </c>
      <c r="AD13" s="30">
        <f t="shared" si="13"/>
        <v>40</v>
      </c>
      <c r="AE13" s="35">
        <f t="shared" si="14"/>
        <v>220</v>
      </c>
    </row>
    <row r="14" spans="1:31" ht="12" customHeight="1">
      <c r="A14" s="23">
        <f>drivers_list!B14</f>
        <v>5</v>
      </c>
      <c r="B14" s="23" t="str">
        <f>drivers_list!C14</f>
        <v>Зайцева Тетяна </v>
      </c>
      <c r="C14" s="23" t="str">
        <f>drivers_list!E14</f>
        <v>Ладигіна Катерина </v>
      </c>
      <c r="D14" s="24">
        <v>13</v>
      </c>
      <c r="E14" s="24">
        <v>40</v>
      </c>
      <c r="F14" s="25">
        <v>0</v>
      </c>
      <c r="G14" s="26">
        <v>14</v>
      </c>
      <c r="H14" s="26">
        <v>15</v>
      </c>
      <c r="I14" s="27">
        <v>0</v>
      </c>
      <c r="J14" s="28">
        <f t="shared" si="0"/>
        <v>0</v>
      </c>
      <c r="K14" s="28">
        <f t="shared" si="1"/>
        <v>35</v>
      </c>
      <c r="L14" s="29">
        <f t="shared" si="2"/>
        <v>0</v>
      </c>
      <c r="M14" s="29">
        <f t="shared" si="3"/>
        <v>49200</v>
      </c>
      <c r="N14" s="29">
        <f t="shared" si="4"/>
        <v>51300</v>
      </c>
      <c r="O14" s="29">
        <f t="shared" si="5"/>
        <v>2100</v>
      </c>
      <c r="P14" s="29" t="str">
        <f>IF(O14&lt;time_NORMS!D14,INT((time_NORMS!D14-O14+59)/60)*time_NORMS!F14,"0,00")</f>
        <v>0,00</v>
      </c>
      <c r="Q14" s="29" t="str">
        <f>IF(O14&gt;time_NORMS!D14,INT((O14-time_NORMS!D14)/60)*time_NORMS!G14,"0,00")</f>
        <v>0,00</v>
      </c>
      <c r="R14" s="58">
        <v>13</v>
      </c>
      <c r="S14" s="58">
        <v>52</v>
      </c>
      <c r="T14" s="59">
        <v>0</v>
      </c>
      <c r="U14" s="28">
        <f t="shared" si="6"/>
        <v>0</v>
      </c>
      <c r="V14" s="28">
        <f t="shared" si="7"/>
        <v>12</v>
      </c>
      <c r="W14" s="29">
        <f t="shared" si="8"/>
        <v>0</v>
      </c>
      <c r="X14" s="29">
        <f t="shared" si="9"/>
        <v>49920</v>
      </c>
      <c r="Y14" s="29">
        <f t="shared" si="10"/>
        <v>720</v>
      </c>
      <c r="Z14" s="30">
        <f>IF(Y14&lt;time_NORMS!C14,INT((time_NORMS!C14-Y14+59)/60)*time_NORMS!F14,"0,00")</f>
        <v>160</v>
      </c>
      <c r="AA14" s="30" t="str">
        <f>IF(Y14&gt;time_NORMS!C14,INT((Y14-time_NORMS!C14)/60)*time_NORMS!G14,"0,00")</f>
        <v>0,00</v>
      </c>
      <c r="AB14" s="31">
        <f t="shared" si="11"/>
        <v>0</v>
      </c>
      <c r="AC14" s="32">
        <f t="shared" si="12"/>
        <v>2</v>
      </c>
      <c r="AD14" s="30">
        <f t="shared" si="13"/>
        <v>40</v>
      </c>
      <c r="AE14" s="35">
        <f t="shared" si="14"/>
        <v>160</v>
      </c>
    </row>
    <row r="15" spans="1:31" ht="12" customHeight="1">
      <c r="A15" s="23">
        <f>drivers_list!B15</f>
        <v>6</v>
      </c>
      <c r="B15" s="23" t="str">
        <f>drivers_list!C15</f>
        <v>Панюхно Анна</v>
      </c>
      <c r="C15" s="23" t="str">
        <f>drivers_list!E15</f>
        <v>Белькович Вилина</v>
      </c>
      <c r="D15" s="24">
        <v>13</v>
      </c>
      <c r="E15" s="24">
        <v>50</v>
      </c>
      <c r="F15" s="25">
        <v>0</v>
      </c>
      <c r="G15" s="26">
        <v>14</v>
      </c>
      <c r="H15" s="26">
        <v>49</v>
      </c>
      <c r="I15" s="27">
        <v>0</v>
      </c>
      <c r="J15" s="28">
        <f t="shared" si="0"/>
        <v>0</v>
      </c>
      <c r="K15" s="28">
        <f t="shared" si="1"/>
        <v>59</v>
      </c>
      <c r="L15" s="29">
        <f t="shared" si="2"/>
        <v>0</v>
      </c>
      <c r="M15" s="29">
        <f t="shared" si="3"/>
        <v>49800</v>
      </c>
      <c r="N15" s="29">
        <f t="shared" si="4"/>
        <v>53340</v>
      </c>
      <c r="O15" s="29">
        <f t="shared" si="5"/>
        <v>3540</v>
      </c>
      <c r="P15" s="29" t="str">
        <f>IF(O15&lt;time_NORMS!D15,INT((time_NORMS!D15-O15+59)/60)*time_NORMS!F15,"0,00")</f>
        <v>0,00</v>
      </c>
      <c r="Q15" s="29">
        <f>IF(O15&gt;time_NORMS!D15,INT((O15-time_NORMS!D15)/60)*time_NORMS!G15,"0,00")</f>
        <v>240</v>
      </c>
      <c r="R15" s="58">
        <v>14</v>
      </c>
      <c r="S15" s="58">
        <v>5</v>
      </c>
      <c r="T15" s="59">
        <v>0</v>
      </c>
      <c r="U15" s="28">
        <f t="shared" si="6"/>
        <v>0</v>
      </c>
      <c r="V15" s="28">
        <f t="shared" si="7"/>
        <v>15</v>
      </c>
      <c r="W15" s="29">
        <f t="shared" si="8"/>
        <v>0</v>
      </c>
      <c r="X15" s="29">
        <f t="shared" si="9"/>
        <v>50700</v>
      </c>
      <c r="Y15" s="29">
        <f t="shared" si="10"/>
        <v>900</v>
      </c>
      <c r="Z15" s="30">
        <f>IF(Y15&lt;time_NORMS!C15,INT((time_NORMS!C15-Y15+59)/60)*time_NORMS!F15,"0,00")</f>
        <v>100</v>
      </c>
      <c r="AA15" s="30" t="str">
        <f>IF(Y15&gt;time_NORMS!C15,INT((Y15-time_NORMS!C15)/60)*time_NORMS!G15,"0,00")</f>
        <v>0,00</v>
      </c>
      <c r="AB15" s="31">
        <f t="shared" si="11"/>
        <v>0</v>
      </c>
      <c r="AC15" s="32">
        <f t="shared" si="12"/>
        <v>5</v>
      </c>
      <c r="AD15" s="30">
        <f t="shared" si="13"/>
        <v>40</v>
      </c>
      <c r="AE15" s="35">
        <f t="shared" si="14"/>
        <v>340</v>
      </c>
    </row>
    <row r="16" spans="1:31" ht="12" customHeight="1">
      <c r="A16" s="23">
        <f>drivers_list!B16</f>
        <v>7</v>
      </c>
      <c r="B16" s="23" t="str">
        <f>drivers_list!C16</f>
        <v>МИЛАШКА (Корнієнко Дар’я)</v>
      </c>
      <c r="C16" s="23" t="str">
        <f>drivers_list!E16</f>
        <v>Шуригіна Ганна</v>
      </c>
      <c r="D16" s="24">
        <v>13</v>
      </c>
      <c r="E16" s="24">
        <v>37</v>
      </c>
      <c r="F16" s="25">
        <v>0</v>
      </c>
      <c r="G16" s="26">
        <v>14</v>
      </c>
      <c r="H16" s="26">
        <v>15</v>
      </c>
      <c r="I16" s="27">
        <v>0</v>
      </c>
      <c r="J16" s="28">
        <f t="shared" si="0"/>
        <v>0</v>
      </c>
      <c r="K16" s="28">
        <f t="shared" si="1"/>
        <v>38</v>
      </c>
      <c r="L16" s="29">
        <f t="shared" si="2"/>
        <v>0</v>
      </c>
      <c r="M16" s="29">
        <f t="shared" si="3"/>
        <v>49020</v>
      </c>
      <c r="N16" s="29">
        <f t="shared" si="4"/>
        <v>51300</v>
      </c>
      <c r="O16" s="29">
        <f t="shared" si="5"/>
        <v>2280</v>
      </c>
      <c r="P16" s="29" t="str">
        <f>IF(O16&lt;time_NORMS!D16,INT((time_NORMS!D16-O16+59)/60)*time_NORMS!F16,"0,00")</f>
        <v>0,00</v>
      </c>
      <c r="Q16" s="29">
        <f>IF(O16&gt;time_NORMS!D16,INT((O16-time_NORMS!D16)/60)*time_NORMS!G16,"0,00")</f>
        <v>30</v>
      </c>
      <c r="R16" s="58">
        <v>14</v>
      </c>
      <c r="S16" s="58">
        <v>53</v>
      </c>
      <c r="T16" s="59">
        <v>0</v>
      </c>
      <c r="U16" s="28">
        <f t="shared" si="6"/>
        <v>1</v>
      </c>
      <c r="V16" s="28">
        <f t="shared" si="7"/>
        <v>16</v>
      </c>
      <c r="W16" s="29">
        <f t="shared" si="8"/>
        <v>0</v>
      </c>
      <c r="X16" s="29">
        <f t="shared" si="9"/>
        <v>53580</v>
      </c>
      <c r="Y16" s="29">
        <f t="shared" si="10"/>
        <v>4560</v>
      </c>
      <c r="Z16" s="30" t="str">
        <f>IF(Y16&lt;time_NORMS!C16,INT((time_NORMS!C16-Y16+59)/60)*time_NORMS!F16,"0,00")</f>
        <v>0,00</v>
      </c>
      <c r="AA16" s="30">
        <f>IF(Y16&gt;time_NORMS!C16,INT((Y16-time_NORMS!C16)/60)*time_NORMS!G16,"0,00")</f>
        <v>560</v>
      </c>
      <c r="AB16" s="31">
        <f t="shared" si="11"/>
        <v>0</v>
      </c>
      <c r="AC16" s="32">
        <f t="shared" si="12"/>
        <v>9</v>
      </c>
      <c r="AD16" s="30">
        <f t="shared" si="13"/>
        <v>50</v>
      </c>
      <c r="AE16" s="35">
        <f t="shared" si="14"/>
        <v>590</v>
      </c>
    </row>
    <row r="17" spans="1:31" ht="12" customHeight="1">
      <c r="A17" s="23">
        <f>drivers_list!B17</f>
        <v>8</v>
      </c>
      <c r="B17" s="23" t="str">
        <f>drivers_list!C17</f>
        <v>КОРЖ Альона  </v>
      </c>
      <c r="C17" s="23" t="str">
        <f>drivers_list!E17</f>
        <v>Палій Оксана </v>
      </c>
      <c r="D17" s="24">
        <v>14</v>
      </c>
      <c r="E17" s="24">
        <v>3</v>
      </c>
      <c r="F17" s="25">
        <v>0</v>
      </c>
      <c r="G17" s="26">
        <v>15</v>
      </c>
      <c r="H17" s="26">
        <v>1</v>
      </c>
      <c r="I17" s="27">
        <v>0</v>
      </c>
      <c r="J17" s="28">
        <f t="shared" si="0"/>
        <v>0</v>
      </c>
      <c r="K17" s="28">
        <f t="shared" si="1"/>
        <v>58</v>
      </c>
      <c r="L17" s="29">
        <f t="shared" si="2"/>
        <v>0</v>
      </c>
      <c r="M17" s="29">
        <f t="shared" si="3"/>
        <v>50580</v>
      </c>
      <c r="N17" s="29">
        <f t="shared" si="4"/>
        <v>54060</v>
      </c>
      <c r="O17" s="29">
        <f t="shared" si="5"/>
        <v>3480</v>
      </c>
      <c r="P17" s="29" t="str">
        <f>IF(O17&lt;time_NORMS!D17,INT((time_NORMS!D17-O17+59)/60)*time_NORMS!F17,"0,00")</f>
        <v>0,00</v>
      </c>
      <c r="Q17" s="29">
        <f>IF(O17&gt;time_NORMS!D17,INT((O17-time_NORMS!D17)/60)*time_NORMS!G17,"0,00")</f>
        <v>230</v>
      </c>
      <c r="R17" s="58">
        <v>14</v>
      </c>
      <c r="S17" s="58">
        <v>26</v>
      </c>
      <c r="T17" s="59">
        <v>0</v>
      </c>
      <c r="U17" s="28">
        <f t="shared" si="6"/>
        <v>0</v>
      </c>
      <c r="V17" s="28">
        <f t="shared" si="7"/>
        <v>23</v>
      </c>
      <c r="W17" s="29">
        <f t="shared" si="8"/>
        <v>0</v>
      </c>
      <c r="X17" s="29">
        <f t="shared" si="9"/>
        <v>51960</v>
      </c>
      <c r="Y17" s="29">
        <f t="shared" si="10"/>
        <v>1380</v>
      </c>
      <c r="Z17" s="30" t="str">
        <f>IF(Y17&lt;time_NORMS!C17,INT((time_NORMS!C17-Y17+59)/60)*time_NORMS!F17,"0,00")</f>
        <v>0,00</v>
      </c>
      <c r="AA17" s="30">
        <f>IF(Y17&gt;time_NORMS!C17,INT((Y17-time_NORMS!C17)/60)*time_NORMS!G17,"0,00")</f>
        <v>30</v>
      </c>
      <c r="AB17" s="31">
        <f t="shared" si="11"/>
        <v>0</v>
      </c>
      <c r="AC17" s="32">
        <f t="shared" si="12"/>
        <v>4</v>
      </c>
      <c r="AD17" s="30">
        <f t="shared" si="13"/>
        <v>20</v>
      </c>
      <c r="AE17" s="35">
        <f t="shared" si="14"/>
        <v>260</v>
      </c>
    </row>
    <row r="18" spans="1:31" ht="12" customHeight="1">
      <c r="A18" s="23">
        <f>drivers_list!B18</f>
        <v>9</v>
      </c>
      <c r="B18" s="23" t="str">
        <f>drivers_list!C18</f>
        <v>Корж Юлія</v>
      </c>
      <c r="C18" s="23" t="str">
        <f>drivers_list!E18</f>
        <v>Носенко Ольга</v>
      </c>
      <c r="D18" s="24">
        <v>13</v>
      </c>
      <c r="E18" s="24">
        <v>49</v>
      </c>
      <c r="F18" s="25">
        <v>0</v>
      </c>
      <c r="G18" s="26">
        <v>14</v>
      </c>
      <c r="H18" s="26">
        <v>27</v>
      </c>
      <c r="I18" s="27">
        <v>0</v>
      </c>
      <c r="J18" s="28">
        <f t="shared" si="0"/>
        <v>0</v>
      </c>
      <c r="K18" s="28">
        <f t="shared" si="1"/>
        <v>38</v>
      </c>
      <c r="L18" s="29">
        <f t="shared" si="2"/>
        <v>0</v>
      </c>
      <c r="M18" s="29">
        <f t="shared" si="3"/>
        <v>49740</v>
      </c>
      <c r="N18" s="29">
        <f t="shared" si="4"/>
        <v>52020</v>
      </c>
      <c r="O18" s="29">
        <f t="shared" si="5"/>
        <v>2280</v>
      </c>
      <c r="P18" s="29" t="str">
        <f>IF(O18&lt;time_NORMS!D18,INT((time_NORMS!D18-O18+59)/60)*time_NORMS!F18,"0,00")</f>
        <v>0,00</v>
      </c>
      <c r="Q18" s="29">
        <f>IF(O18&gt;time_NORMS!D18,INT((O18-time_NORMS!D18)/60)*time_NORMS!G18,"0,00")</f>
        <v>30</v>
      </c>
      <c r="R18" s="58">
        <v>14</v>
      </c>
      <c r="S18" s="58">
        <v>7</v>
      </c>
      <c r="T18" s="59">
        <v>0</v>
      </c>
      <c r="U18" s="28">
        <f t="shared" si="6"/>
        <v>0</v>
      </c>
      <c r="V18" s="28">
        <f t="shared" si="7"/>
        <v>18</v>
      </c>
      <c r="W18" s="29">
        <f t="shared" si="8"/>
        <v>0</v>
      </c>
      <c r="X18" s="29">
        <f t="shared" si="9"/>
        <v>50820</v>
      </c>
      <c r="Y18" s="29">
        <f t="shared" si="10"/>
        <v>1080</v>
      </c>
      <c r="Z18" s="30">
        <f>IF(Y18&lt;time_NORMS!C18,INT((time_NORMS!C18-Y18+59)/60)*time_NORMS!F18,"0,00")</f>
        <v>40</v>
      </c>
      <c r="AA18" s="30" t="str">
        <f>IF(Y18&gt;time_NORMS!C18,INT((Y18-time_NORMS!C18)/60)*time_NORMS!G18,"0,00")</f>
        <v>0,00</v>
      </c>
      <c r="AB18" s="31">
        <f t="shared" si="11"/>
        <v>0</v>
      </c>
      <c r="AC18" s="32">
        <f t="shared" si="12"/>
        <v>1</v>
      </c>
      <c r="AD18" s="30">
        <f t="shared" si="13"/>
        <v>10</v>
      </c>
      <c r="AE18" s="35">
        <f t="shared" si="14"/>
        <v>70</v>
      </c>
    </row>
    <row r="19" spans="1:31" ht="12" customHeight="1">
      <c r="A19" s="23">
        <f>drivers_list!B19</f>
        <v>10</v>
      </c>
      <c r="B19" s="23" t="str">
        <f>drivers_list!C19</f>
        <v>Хребтієвська Надія</v>
      </c>
      <c r="C19" s="23" t="str">
        <f>drivers_list!E19</f>
        <v>Данченко Світлана</v>
      </c>
      <c r="D19" s="24">
        <v>13</v>
      </c>
      <c r="E19" s="24">
        <v>52</v>
      </c>
      <c r="F19" s="25">
        <v>0</v>
      </c>
      <c r="G19" s="26">
        <v>14</v>
      </c>
      <c r="H19" s="26">
        <v>27</v>
      </c>
      <c r="I19" s="27">
        <v>0</v>
      </c>
      <c r="J19" s="28">
        <f t="shared" si="0"/>
        <v>0</v>
      </c>
      <c r="K19" s="28">
        <f t="shared" si="1"/>
        <v>35</v>
      </c>
      <c r="L19" s="29">
        <f t="shared" si="2"/>
        <v>0</v>
      </c>
      <c r="M19" s="29">
        <f t="shared" si="3"/>
        <v>49920</v>
      </c>
      <c r="N19" s="29">
        <f t="shared" si="4"/>
        <v>52020</v>
      </c>
      <c r="O19" s="29">
        <f t="shared" si="5"/>
        <v>2100</v>
      </c>
      <c r="P19" s="29" t="str">
        <f>IF(O19&lt;time_NORMS!D19,INT((time_NORMS!D19-O19+59)/60)*time_NORMS!F19,"0,00")</f>
        <v>0,00</v>
      </c>
      <c r="Q19" s="29" t="str">
        <f>IF(O19&gt;time_NORMS!D19,INT((O19-time_NORMS!D19)/60)*time_NORMS!G19,"0,00")</f>
        <v>0,00</v>
      </c>
      <c r="R19" s="58">
        <v>14</v>
      </c>
      <c r="S19" s="58">
        <v>11</v>
      </c>
      <c r="T19" s="59">
        <v>0</v>
      </c>
      <c r="U19" s="28">
        <f t="shared" si="6"/>
        <v>0</v>
      </c>
      <c r="V19" s="28">
        <f t="shared" si="7"/>
        <v>19</v>
      </c>
      <c r="W19" s="29">
        <f t="shared" si="8"/>
        <v>0</v>
      </c>
      <c r="X19" s="29">
        <f t="shared" si="9"/>
        <v>51060</v>
      </c>
      <c r="Y19" s="29">
        <f t="shared" si="10"/>
        <v>1140</v>
      </c>
      <c r="Z19" s="30">
        <f>IF(Y19&lt;time_NORMS!C19,INT((time_NORMS!C19-Y19+59)/60)*time_NORMS!F19,"0,00")</f>
        <v>20</v>
      </c>
      <c r="AA19" s="30" t="str">
        <f>IF(Y19&gt;time_NORMS!C19,INT((Y19-time_NORMS!C19)/60)*time_NORMS!G19,"0,00")</f>
        <v>0,00</v>
      </c>
      <c r="AB19" s="31">
        <f t="shared" si="11"/>
        <v>0</v>
      </c>
      <c r="AC19" s="32">
        <f t="shared" si="12"/>
        <v>0</v>
      </c>
      <c r="AD19" s="30">
        <f t="shared" si="13"/>
        <v>20</v>
      </c>
      <c r="AE19" s="35">
        <f t="shared" si="14"/>
        <v>20</v>
      </c>
    </row>
    <row r="20" spans="1:31" ht="12" customHeight="1">
      <c r="A20" s="23">
        <f>drivers_list!B20</f>
        <v>11</v>
      </c>
      <c r="B20" s="23" t="str">
        <f>drivers_list!C20</f>
        <v>Смирнова Олена</v>
      </c>
      <c r="C20" s="23" t="str">
        <f>drivers_list!E20</f>
        <v>Сачко Юлія</v>
      </c>
      <c r="D20" s="24">
        <v>13</v>
      </c>
      <c r="E20" s="24">
        <v>51</v>
      </c>
      <c r="F20" s="25">
        <v>0</v>
      </c>
      <c r="G20" s="26">
        <v>14</v>
      </c>
      <c r="H20" s="26">
        <v>26</v>
      </c>
      <c r="I20" s="27">
        <v>0</v>
      </c>
      <c r="J20" s="28">
        <f t="shared" si="0"/>
        <v>0</v>
      </c>
      <c r="K20" s="28">
        <f t="shared" si="1"/>
        <v>35</v>
      </c>
      <c r="L20" s="29">
        <f t="shared" si="2"/>
        <v>0</v>
      </c>
      <c r="M20" s="29">
        <f t="shared" si="3"/>
        <v>49860</v>
      </c>
      <c r="N20" s="29">
        <f t="shared" si="4"/>
        <v>51960</v>
      </c>
      <c r="O20" s="29">
        <f t="shared" si="5"/>
        <v>2100</v>
      </c>
      <c r="P20" s="29" t="str">
        <f>IF(O20&lt;time_NORMS!D20,INT((time_NORMS!D20-O20+59)/60)*time_NORMS!F20,"0,00")</f>
        <v>0,00</v>
      </c>
      <c r="Q20" s="29" t="str">
        <f>IF(O20&gt;time_NORMS!D20,INT((O20-time_NORMS!D20)/60)*time_NORMS!G20,"0,00")</f>
        <v>0,00</v>
      </c>
      <c r="R20" s="58">
        <v>14</v>
      </c>
      <c r="S20" s="58">
        <v>10</v>
      </c>
      <c r="T20" s="59">
        <v>0</v>
      </c>
      <c r="U20" s="28">
        <f t="shared" si="6"/>
        <v>0</v>
      </c>
      <c r="V20" s="28">
        <f t="shared" si="7"/>
        <v>19</v>
      </c>
      <c r="W20" s="29">
        <f t="shared" si="8"/>
        <v>0</v>
      </c>
      <c r="X20" s="29">
        <f t="shared" si="9"/>
        <v>51000</v>
      </c>
      <c r="Y20" s="29">
        <f t="shared" si="10"/>
        <v>1140</v>
      </c>
      <c r="Z20" s="30">
        <f>IF(Y20&lt;time_NORMS!C20,INT((time_NORMS!C20-Y20+59)/60)*time_NORMS!F20,"0,00")</f>
        <v>20</v>
      </c>
      <c r="AA20" s="30" t="str">
        <f>IF(Y20&gt;time_NORMS!C20,INT((Y20-time_NORMS!C20)/60)*time_NORMS!G20,"0,00")</f>
        <v>0,00</v>
      </c>
      <c r="AB20" s="31">
        <f t="shared" si="11"/>
        <v>0</v>
      </c>
      <c r="AC20" s="32">
        <f t="shared" si="12"/>
        <v>0</v>
      </c>
      <c r="AD20" s="30">
        <f t="shared" si="13"/>
        <v>20</v>
      </c>
      <c r="AE20" s="35">
        <f t="shared" si="14"/>
        <v>20</v>
      </c>
    </row>
    <row r="21" spans="1:31" ht="12" customHeight="1">
      <c r="A21" s="23">
        <f>drivers_list!B21</f>
        <v>12</v>
      </c>
      <c r="B21" s="23" t="str">
        <f>drivers_list!C21</f>
        <v>Рыбальченко Алла</v>
      </c>
      <c r="C21" s="23" t="str">
        <f>drivers_list!E21</f>
        <v>Сопига Юлия</v>
      </c>
      <c r="D21" s="24">
        <v>14</v>
      </c>
      <c r="E21" s="24">
        <v>32</v>
      </c>
      <c r="F21" s="25">
        <v>0</v>
      </c>
      <c r="G21" s="26">
        <v>15</v>
      </c>
      <c r="H21" s="26">
        <v>19</v>
      </c>
      <c r="I21" s="27">
        <v>0</v>
      </c>
      <c r="J21" s="28">
        <f t="shared" si="0"/>
        <v>0</v>
      </c>
      <c r="K21" s="28">
        <f t="shared" si="1"/>
        <v>47</v>
      </c>
      <c r="L21" s="29">
        <f t="shared" si="2"/>
        <v>0</v>
      </c>
      <c r="M21" s="29">
        <f t="shared" si="3"/>
        <v>52320</v>
      </c>
      <c r="N21" s="29">
        <f t="shared" si="4"/>
        <v>55140</v>
      </c>
      <c r="O21" s="29">
        <f t="shared" si="5"/>
        <v>2820</v>
      </c>
      <c r="P21" s="29" t="str">
        <f>IF(O21&lt;time_NORMS!D21,INT((time_NORMS!D21-O21+59)/60)*time_NORMS!F21,"0,00")</f>
        <v>0,00</v>
      </c>
      <c r="Q21" s="29">
        <f>IF(O21&gt;time_NORMS!D21,INT((O21-time_NORMS!D21)/60)*time_NORMS!G21,"0,00")</f>
        <v>120</v>
      </c>
      <c r="R21" s="58">
        <v>14</v>
      </c>
      <c r="S21" s="58">
        <v>52</v>
      </c>
      <c r="T21" s="59">
        <v>0</v>
      </c>
      <c r="U21" s="28">
        <f t="shared" si="6"/>
        <v>0</v>
      </c>
      <c r="V21" s="28">
        <f t="shared" si="7"/>
        <v>20</v>
      </c>
      <c r="W21" s="29">
        <f t="shared" si="8"/>
        <v>0</v>
      </c>
      <c r="X21" s="29">
        <f t="shared" si="9"/>
        <v>53520</v>
      </c>
      <c r="Y21" s="29">
        <f t="shared" si="10"/>
        <v>1200</v>
      </c>
      <c r="Z21" s="30" t="str">
        <f>IF(Y21&lt;time_NORMS!C21,INT((time_NORMS!C21-Y21+59)/60)*time_NORMS!F21,"0,00")</f>
        <v>0,00</v>
      </c>
      <c r="AA21" s="30" t="str">
        <f>IF(Y21&gt;time_NORMS!C21,INT((Y21-time_NORMS!C21)/60)*time_NORMS!G21,"0,00")</f>
        <v>0,00</v>
      </c>
      <c r="AB21" s="31">
        <f t="shared" si="11"/>
        <v>0</v>
      </c>
      <c r="AC21" s="32">
        <f t="shared" si="12"/>
        <v>2</v>
      </c>
      <c r="AD21" s="30">
        <f t="shared" si="13"/>
        <v>0</v>
      </c>
      <c r="AE21" s="35">
        <f t="shared" si="14"/>
        <v>120</v>
      </c>
    </row>
    <row r="22" spans="1:31" ht="12" customHeight="1">
      <c r="A22" s="23">
        <f>drivers_list!B22</f>
        <v>13</v>
      </c>
      <c r="B22" s="23" t="str">
        <f>drivers_list!C22</f>
        <v>Коваленко Оксана</v>
      </c>
      <c r="C22" s="23" t="str">
        <f>drivers_list!E22</f>
        <v>Свидзінська Ганна</v>
      </c>
      <c r="D22" s="24">
        <v>13</v>
      </c>
      <c r="E22" s="24">
        <v>55</v>
      </c>
      <c r="F22" s="25">
        <v>0</v>
      </c>
      <c r="G22" s="26">
        <v>14</v>
      </c>
      <c r="H22" s="26">
        <v>30</v>
      </c>
      <c r="I22" s="27">
        <v>0</v>
      </c>
      <c r="J22" s="28">
        <f t="shared" si="0"/>
        <v>0</v>
      </c>
      <c r="K22" s="28">
        <f t="shared" si="1"/>
        <v>35</v>
      </c>
      <c r="L22" s="29">
        <f t="shared" si="2"/>
        <v>0</v>
      </c>
      <c r="M22" s="29">
        <f t="shared" si="3"/>
        <v>50100</v>
      </c>
      <c r="N22" s="29">
        <f t="shared" si="4"/>
        <v>52200</v>
      </c>
      <c r="O22" s="29">
        <f t="shared" si="5"/>
        <v>2100</v>
      </c>
      <c r="P22" s="29" t="str">
        <f>IF(O22&lt;time_NORMS!D22,INT((time_NORMS!D22-O22+59)/60)*time_NORMS!F22,"0,00")</f>
        <v>0,00</v>
      </c>
      <c r="Q22" s="29" t="str">
        <f>IF(O22&gt;time_NORMS!D22,INT((O22-time_NORMS!D22)/60)*time_NORMS!G22,"0,00")</f>
        <v>0,00</v>
      </c>
      <c r="R22" s="58">
        <v>14</v>
      </c>
      <c r="S22" s="58">
        <v>8</v>
      </c>
      <c r="T22" s="59">
        <v>0</v>
      </c>
      <c r="U22" s="28">
        <f t="shared" si="6"/>
        <v>0</v>
      </c>
      <c r="V22" s="28">
        <f t="shared" si="7"/>
        <v>13</v>
      </c>
      <c r="W22" s="29">
        <f t="shared" si="8"/>
        <v>0</v>
      </c>
      <c r="X22" s="29">
        <f t="shared" si="9"/>
        <v>50880</v>
      </c>
      <c r="Y22" s="29">
        <f t="shared" si="10"/>
        <v>780</v>
      </c>
      <c r="Z22" s="30">
        <f>IF(Y22&lt;time_NORMS!C22,INT((time_NORMS!C22-Y22+59)/60)*time_NORMS!F22,"0,00")</f>
        <v>140</v>
      </c>
      <c r="AA22" s="30" t="str">
        <f>IF(Y22&gt;time_NORMS!C22,INT((Y22-time_NORMS!C22)/60)*time_NORMS!G22,"0,00")</f>
        <v>0,00</v>
      </c>
      <c r="AB22" s="31">
        <f t="shared" si="11"/>
        <v>0</v>
      </c>
      <c r="AC22" s="32">
        <f t="shared" si="12"/>
        <v>2</v>
      </c>
      <c r="AD22" s="30">
        <f t="shared" si="13"/>
        <v>20</v>
      </c>
      <c r="AE22" s="35">
        <f t="shared" si="14"/>
        <v>140</v>
      </c>
    </row>
    <row r="23" spans="1:31" ht="12" customHeight="1">
      <c r="A23" s="23">
        <f>drivers_list!B23</f>
        <v>14</v>
      </c>
      <c r="B23" s="23" t="str">
        <f>drivers_list!C23</f>
        <v>Герасимчук Світлана</v>
      </c>
      <c r="C23" s="23" t="str">
        <f>drivers_list!E23</f>
        <v>Корицька Тетяна</v>
      </c>
      <c r="D23" s="24">
        <v>14</v>
      </c>
      <c r="E23" s="24">
        <v>2</v>
      </c>
      <c r="F23" s="25">
        <v>0</v>
      </c>
      <c r="G23" s="26">
        <v>14</v>
      </c>
      <c r="H23" s="26">
        <v>37</v>
      </c>
      <c r="I23" s="27">
        <v>0</v>
      </c>
      <c r="J23" s="28">
        <f t="shared" si="0"/>
        <v>0</v>
      </c>
      <c r="K23" s="28">
        <f t="shared" si="1"/>
        <v>35</v>
      </c>
      <c r="L23" s="29">
        <f t="shared" si="2"/>
        <v>0</v>
      </c>
      <c r="M23" s="29">
        <f t="shared" si="3"/>
        <v>50520</v>
      </c>
      <c r="N23" s="29">
        <f t="shared" si="4"/>
        <v>52620</v>
      </c>
      <c r="O23" s="29">
        <f t="shared" si="5"/>
        <v>2100</v>
      </c>
      <c r="P23" s="29" t="str">
        <f>IF(O23&lt;time_NORMS!D23,INT((time_NORMS!D23-O23+59)/60)*time_NORMS!F23,"0,00")</f>
        <v>0,00</v>
      </c>
      <c r="Q23" s="29" t="str">
        <f>IF(O23&gt;time_NORMS!D23,INT((O23-time_NORMS!D23)/60)*time_NORMS!G23,"0,00")</f>
        <v>0,00</v>
      </c>
      <c r="R23" s="58">
        <v>14</v>
      </c>
      <c r="S23" s="58">
        <v>21</v>
      </c>
      <c r="T23" s="59">
        <v>0</v>
      </c>
      <c r="U23" s="28">
        <f t="shared" si="6"/>
        <v>0</v>
      </c>
      <c r="V23" s="28">
        <f t="shared" si="7"/>
        <v>19</v>
      </c>
      <c r="W23" s="29">
        <f t="shared" si="8"/>
        <v>0</v>
      </c>
      <c r="X23" s="29">
        <f t="shared" si="9"/>
        <v>51660</v>
      </c>
      <c r="Y23" s="29">
        <f t="shared" si="10"/>
        <v>1140</v>
      </c>
      <c r="Z23" s="30">
        <f>IF(Y23&lt;time_NORMS!C23,INT((time_NORMS!C23-Y23+59)/60)*time_NORMS!F23,"0,00")</f>
        <v>20</v>
      </c>
      <c r="AA23" s="30" t="str">
        <f>IF(Y23&gt;time_NORMS!C23,INT((Y23-time_NORMS!C23)/60)*time_NORMS!G23,"0,00")</f>
        <v>0,00</v>
      </c>
      <c r="AB23" s="31">
        <f t="shared" si="11"/>
        <v>0</v>
      </c>
      <c r="AC23" s="32">
        <f t="shared" si="12"/>
        <v>0</v>
      </c>
      <c r="AD23" s="30">
        <f t="shared" si="13"/>
        <v>20</v>
      </c>
      <c r="AE23" s="35">
        <f t="shared" si="14"/>
        <v>20</v>
      </c>
    </row>
    <row r="24" spans="1:31" ht="12" customHeight="1">
      <c r="A24" s="23">
        <f>drivers_list!B24</f>
        <v>15</v>
      </c>
      <c r="B24" s="23" t="str">
        <f>drivers_list!C24</f>
        <v>Макова Анастасія</v>
      </c>
      <c r="C24" s="23" t="str">
        <f>drivers_list!E24</f>
        <v>Ваганова Юлія</v>
      </c>
      <c r="D24" s="24">
        <v>13</v>
      </c>
      <c r="E24" s="24">
        <v>58</v>
      </c>
      <c r="F24" s="25">
        <v>0</v>
      </c>
      <c r="G24" s="26">
        <v>14</v>
      </c>
      <c r="H24" s="26">
        <v>34</v>
      </c>
      <c r="I24" s="27">
        <v>0</v>
      </c>
      <c r="J24" s="28">
        <f t="shared" si="0"/>
        <v>0</v>
      </c>
      <c r="K24" s="28">
        <f t="shared" si="1"/>
        <v>36</v>
      </c>
      <c r="L24" s="29">
        <f t="shared" si="2"/>
        <v>0</v>
      </c>
      <c r="M24" s="29">
        <f t="shared" si="3"/>
        <v>50280</v>
      </c>
      <c r="N24" s="29">
        <f t="shared" si="4"/>
        <v>52440</v>
      </c>
      <c r="O24" s="29">
        <f t="shared" si="5"/>
        <v>2160</v>
      </c>
      <c r="P24" s="29" t="str">
        <f>IF(O24&lt;time_NORMS!D24,INT((time_NORMS!D24-O24+59)/60)*time_NORMS!F24,"0,00")</f>
        <v>0,00</v>
      </c>
      <c r="Q24" s="29">
        <f>IF(O24&gt;time_NORMS!D24,INT((O24-time_NORMS!D24)/60)*time_NORMS!G24,"0,00")</f>
        <v>10</v>
      </c>
      <c r="R24" s="58">
        <v>14</v>
      </c>
      <c r="S24" s="58">
        <v>18</v>
      </c>
      <c r="T24" s="59">
        <v>0</v>
      </c>
      <c r="U24" s="28">
        <f t="shared" si="6"/>
        <v>0</v>
      </c>
      <c r="V24" s="28">
        <f t="shared" si="7"/>
        <v>20</v>
      </c>
      <c r="W24" s="29">
        <f t="shared" si="8"/>
        <v>0</v>
      </c>
      <c r="X24" s="29">
        <f t="shared" si="9"/>
        <v>51480</v>
      </c>
      <c r="Y24" s="29">
        <f t="shared" si="10"/>
        <v>1200</v>
      </c>
      <c r="Z24" s="30" t="str">
        <f>IF(Y24&lt;time_NORMS!C24,INT((time_NORMS!C24-Y24+59)/60)*time_NORMS!F24,"0,00")</f>
        <v>0,00</v>
      </c>
      <c r="AA24" s="30" t="str">
        <f>IF(Y24&gt;time_NORMS!C24,INT((Y24-time_NORMS!C24)/60)*time_NORMS!G24,"0,00")</f>
        <v>0,00</v>
      </c>
      <c r="AB24" s="31">
        <f t="shared" si="11"/>
        <v>0</v>
      </c>
      <c r="AC24" s="32">
        <f t="shared" si="12"/>
        <v>0</v>
      </c>
      <c r="AD24" s="30">
        <f t="shared" si="13"/>
        <v>10</v>
      </c>
      <c r="AE24" s="35">
        <f t="shared" si="14"/>
        <v>10</v>
      </c>
    </row>
    <row r="25" spans="1:31" ht="12" customHeight="1">
      <c r="A25" s="23">
        <f>drivers_list!B25</f>
        <v>16</v>
      </c>
      <c r="B25" s="23" t="str">
        <f>drivers_list!C25</f>
        <v>Дробович Анна </v>
      </c>
      <c r="C25" s="23" t="str">
        <f>drivers_list!E25</f>
        <v>Ткаліч Ірина </v>
      </c>
      <c r="D25" s="24">
        <v>14</v>
      </c>
      <c r="E25" s="24">
        <v>15</v>
      </c>
      <c r="F25" s="25">
        <v>0</v>
      </c>
      <c r="G25" s="26">
        <v>14</v>
      </c>
      <c r="H25" s="26">
        <v>52</v>
      </c>
      <c r="I25" s="27">
        <v>0</v>
      </c>
      <c r="J25" s="28">
        <f t="shared" si="0"/>
        <v>0</v>
      </c>
      <c r="K25" s="28">
        <f t="shared" si="1"/>
        <v>37</v>
      </c>
      <c r="L25" s="29">
        <f t="shared" si="2"/>
        <v>0</v>
      </c>
      <c r="M25" s="29">
        <f t="shared" si="3"/>
        <v>51300</v>
      </c>
      <c r="N25" s="29">
        <f t="shared" si="4"/>
        <v>53520</v>
      </c>
      <c r="O25" s="29">
        <f t="shared" si="5"/>
        <v>2220</v>
      </c>
      <c r="P25" s="29" t="str">
        <f>IF(O25&lt;time_NORMS!D25,INT((time_NORMS!D25-O25+59)/60)*time_NORMS!F25,"0,00")</f>
        <v>0,00</v>
      </c>
      <c r="Q25" s="29">
        <f>IF(O25&gt;time_NORMS!D25,INT((O25-time_NORMS!D25)/60)*time_NORMS!G25,"0,00")</f>
        <v>20</v>
      </c>
      <c r="R25" s="58">
        <v>14</v>
      </c>
      <c r="S25" s="58">
        <v>35</v>
      </c>
      <c r="T25" s="59">
        <v>0</v>
      </c>
      <c r="U25" s="28">
        <f t="shared" si="6"/>
        <v>0</v>
      </c>
      <c r="V25" s="28">
        <f t="shared" si="7"/>
        <v>20</v>
      </c>
      <c r="W25" s="29">
        <f t="shared" si="8"/>
        <v>0</v>
      </c>
      <c r="X25" s="29">
        <f t="shared" si="9"/>
        <v>52500</v>
      </c>
      <c r="Y25" s="29">
        <f t="shared" si="10"/>
        <v>1200</v>
      </c>
      <c r="Z25" s="30" t="str">
        <f>IF(Y25&lt;time_NORMS!C25,INT((time_NORMS!C25-Y25+59)/60)*time_NORMS!F25,"0,00")</f>
        <v>0,00</v>
      </c>
      <c r="AA25" s="30" t="str">
        <f>IF(Y25&gt;time_NORMS!C25,INT((Y25-time_NORMS!C25)/60)*time_NORMS!G25,"0,00")</f>
        <v>0,00</v>
      </c>
      <c r="AB25" s="31">
        <f t="shared" si="11"/>
        <v>0</v>
      </c>
      <c r="AC25" s="32">
        <f t="shared" si="12"/>
        <v>0</v>
      </c>
      <c r="AD25" s="30">
        <f t="shared" si="13"/>
        <v>20</v>
      </c>
      <c r="AE25" s="35">
        <f t="shared" si="14"/>
        <v>20</v>
      </c>
    </row>
    <row r="26" spans="1:31" ht="12" customHeight="1">
      <c r="A26" s="23">
        <f>drivers_list!B26</f>
        <v>17</v>
      </c>
      <c r="B26" s="23" t="str">
        <f>drivers_list!C26</f>
        <v>Кравець Ірина</v>
      </c>
      <c r="C26" s="23" t="str">
        <f>drivers_list!E26</f>
        <v>Леонова Олена</v>
      </c>
      <c r="D26" s="24">
        <v>14</v>
      </c>
      <c r="E26" s="24">
        <v>7</v>
      </c>
      <c r="F26" s="25">
        <v>0</v>
      </c>
      <c r="G26" s="26">
        <v>14</v>
      </c>
      <c r="H26" s="26">
        <v>55</v>
      </c>
      <c r="I26" s="27">
        <v>0</v>
      </c>
      <c r="J26" s="28">
        <f t="shared" si="0"/>
        <v>0</v>
      </c>
      <c r="K26" s="28">
        <f t="shared" si="1"/>
        <v>48</v>
      </c>
      <c r="L26" s="29">
        <f t="shared" si="2"/>
        <v>0</v>
      </c>
      <c r="M26" s="29">
        <f t="shared" si="3"/>
        <v>50820</v>
      </c>
      <c r="N26" s="29">
        <f t="shared" si="4"/>
        <v>53700</v>
      </c>
      <c r="O26" s="29">
        <f t="shared" si="5"/>
        <v>2880</v>
      </c>
      <c r="P26" s="29" t="str">
        <f>IF(O26&lt;time_NORMS!D26,INT((time_NORMS!D26-O26+59)/60)*time_NORMS!F26,"0,00")</f>
        <v>0,00</v>
      </c>
      <c r="Q26" s="29">
        <f>IF(O26&gt;time_NORMS!D26,INT((O26-time_NORMS!D26)/60)*time_NORMS!G26,"0,00")</f>
        <v>130</v>
      </c>
      <c r="R26" s="58">
        <v>14</v>
      </c>
      <c r="S26" s="58">
        <v>42</v>
      </c>
      <c r="T26" s="59">
        <v>0</v>
      </c>
      <c r="U26" s="28">
        <f t="shared" si="6"/>
        <v>0</v>
      </c>
      <c r="V26" s="28">
        <f t="shared" si="7"/>
        <v>35</v>
      </c>
      <c r="W26" s="29">
        <f t="shared" si="8"/>
        <v>0</v>
      </c>
      <c r="X26" s="29">
        <f t="shared" si="9"/>
        <v>52920</v>
      </c>
      <c r="Y26" s="29">
        <f t="shared" si="10"/>
        <v>2100</v>
      </c>
      <c r="Z26" s="30" t="str">
        <f>IF(Y26&lt;time_NORMS!C26,INT((time_NORMS!C26-Y26+59)/60)*time_NORMS!F26,"0,00")</f>
        <v>0,00</v>
      </c>
      <c r="AA26" s="30">
        <f>IF(Y26&gt;time_NORMS!C26,INT((Y26-time_NORMS!C26)/60)*time_NORMS!G26,"0,00")</f>
        <v>150</v>
      </c>
      <c r="AB26" s="31">
        <f t="shared" si="11"/>
        <v>0</v>
      </c>
      <c r="AC26" s="32">
        <f t="shared" si="12"/>
        <v>4</v>
      </c>
      <c r="AD26" s="30">
        <f t="shared" si="13"/>
        <v>40</v>
      </c>
      <c r="AE26" s="35">
        <f t="shared" si="14"/>
        <v>280</v>
      </c>
    </row>
    <row r="27" spans="1:31" ht="12" customHeight="1">
      <c r="A27" s="23">
        <f>drivers_list!B27</f>
        <v>18</v>
      </c>
      <c r="B27" s="23" t="str">
        <f>drivers_list!C27</f>
        <v>Шульга Ганна</v>
      </c>
      <c r="C27" s="23" t="str">
        <f>drivers_list!E27</f>
        <v>Івершень Тетяна</v>
      </c>
      <c r="D27" s="24">
        <v>14</v>
      </c>
      <c r="E27" s="24">
        <v>7</v>
      </c>
      <c r="F27" s="25">
        <v>0</v>
      </c>
      <c r="G27" s="26">
        <v>14</v>
      </c>
      <c r="H27" s="26">
        <v>42</v>
      </c>
      <c r="I27" s="27">
        <v>0</v>
      </c>
      <c r="J27" s="28">
        <f t="shared" si="0"/>
        <v>0</v>
      </c>
      <c r="K27" s="28">
        <f t="shared" si="1"/>
        <v>35</v>
      </c>
      <c r="L27" s="29">
        <f t="shared" si="2"/>
        <v>0</v>
      </c>
      <c r="M27" s="29">
        <f t="shared" si="3"/>
        <v>50820</v>
      </c>
      <c r="N27" s="29">
        <f t="shared" si="4"/>
        <v>52920</v>
      </c>
      <c r="O27" s="29">
        <f t="shared" si="5"/>
        <v>2100</v>
      </c>
      <c r="P27" s="29" t="str">
        <f>IF(O27&lt;time_NORMS!D27,INT((time_NORMS!D27-O27+59)/60)*time_NORMS!F27,"0,00")</f>
        <v>0,00</v>
      </c>
      <c r="Q27" s="29" t="str">
        <f>IF(O27&gt;time_NORMS!D27,INT((O27-time_NORMS!D27)/60)*time_NORMS!G27,"0,00")</f>
        <v>0,00</v>
      </c>
      <c r="R27" s="58">
        <v>14</v>
      </c>
      <c r="S27" s="58">
        <v>25</v>
      </c>
      <c r="T27" s="59">
        <v>0</v>
      </c>
      <c r="U27" s="28">
        <f t="shared" si="6"/>
        <v>0</v>
      </c>
      <c r="V27" s="28">
        <f t="shared" si="7"/>
        <v>18</v>
      </c>
      <c r="W27" s="29">
        <f t="shared" si="8"/>
        <v>0</v>
      </c>
      <c r="X27" s="29">
        <f t="shared" si="9"/>
        <v>51900</v>
      </c>
      <c r="Y27" s="29">
        <f t="shared" si="10"/>
        <v>1080</v>
      </c>
      <c r="Z27" s="30">
        <f>IF(Y27&lt;time_NORMS!C27,INT((time_NORMS!C27-Y27+59)/60)*time_NORMS!F27,"0,00")</f>
        <v>40</v>
      </c>
      <c r="AA27" s="30" t="str">
        <f>IF(Y27&gt;time_NORMS!C27,INT((Y27-time_NORMS!C27)/60)*time_NORMS!G27,"0,00")</f>
        <v>0,00</v>
      </c>
      <c r="AB27" s="31">
        <f t="shared" si="11"/>
        <v>0</v>
      </c>
      <c r="AC27" s="32">
        <f t="shared" si="12"/>
        <v>0</v>
      </c>
      <c r="AD27" s="30">
        <f t="shared" si="13"/>
        <v>40</v>
      </c>
      <c r="AE27" s="35">
        <f t="shared" si="14"/>
        <v>40</v>
      </c>
    </row>
    <row r="28" spans="1:31" ht="12" customHeight="1">
      <c r="A28" s="23">
        <f>drivers_list!B28</f>
        <v>19</v>
      </c>
      <c r="B28" s="23" t="str">
        <f>drivers_list!C28</f>
        <v>Хомяк Ірина</v>
      </c>
      <c r="C28" s="23" t="str">
        <f>drivers_list!E28</f>
        <v>Федина Юлія</v>
      </c>
      <c r="D28" s="24">
        <v>14</v>
      </c>
      <c r="E28" s="24">
        <v>9</v>
      </c>
      <c r="F28" s="25">
        <v>0</v>
      </c>
      <c r="G28" s="26">
        <v>14</v>
      </c>
      <c r="H28" s="26">
        <v>44</v>
      </c>
      <c r="I28" s="27">
        <v>0</v>
      </c>
      <c r="J28" s="28">
        <f t="shared" si="0"/>
        <v>0</v>
      </c>
      <c r="K28" s="28">
        <f t="shared" si="1"/>
        <v>35</v>
      </c>
      <c r="L28" s="29">
        <f t="shared" si="2"/>
        <v>0</v>
      </c>
      <c r="M28" s="29">
        <f t="shared" si="3"/>
        <v>50940</v>
      </c>
      <c r="N28" s="29">
        <f t="shared" si="4"/>
        <v>53040</v>
      </c>
      <c r="O28" s="29">
        <f t="shared" si="5"/>
        <v>2100</v>
      </c>
      <c r="P28" s="29" t="str">
        <f>IF(O28&lt;time_NORMS!D28,INT((time_NORMS!D28-O28+59)/60)*time_NORMS!F28,"0,00")</f>
        <v>0,00</v>
      </c>
      <c r="Q28" s="29" t="str">
        <f>IF(O28&gt;time_NORMS!D28,INT((O28-time_NORMS!D28)/60)*time_NORMS!G28,"0,00")</f>
        <v>0,00</v>
      </c>
      <c r="R28" s="58">
        <v>14</v>
      </c>
      <c r="S28" s="58">
        <v>28</v>
      </c>
      <c r="T28" s="59">
        <v>0</v>
      </c>
      <c r="U28" s="28">
        <f t="shared" si="6"/>
        <v>0</v>
      </c>
      <c r="V28" s="28">
        <f t="shared" si="7"/>
        <v>19</v>
      </c>
      <c r="W28" s="29">
        <f t="shared" si="8"/>
        <v>0</v>
      </c>
      <c r="X28" s="29">
        <f t="shared" si="9"/>
        <v>52080</v>
      </c>
      <c r="Y28" s="29">
        <f t="shared" si="10"/>
        <v>1140</v>
      </c>
      <c r="Z28" s="30">
        <f>IF(Y28&lt;time_NORMS!C28,INT((time_NORMS!C28-Y28+59)/60)*time_NORMS!F28,"0,00")</f>
        <v>20</v>
      </c>
      <c r="AA28" s="30" t="str">
        <f>IF(Y28&gt;time_NORMS!C28,INT((Y28-time_NORMS!C28)/60)*time_NORMS!G28,"0,00")</f>
        <v>0,00</v>
      </c>
      <c r="AB28" s="31">
        <f t="shared" si="11"/>
        <v>0</v>
      </c>
      <c r="AC28" s="32">
        <f t="shared" si="12"/>
        <v>0</v>
      </c>
      <c r="AD28" s="30">
        <f t="shared" si="13"/>
        <v>20</v>
      </c>
      <c r="AE28" s="35">
        <f t="shared" si="14"/>
        <v>20</v>
      </c>
    </row>
    <row r="29" spans="1:31" ht="12" customHeight="1">
      <c r="A29" s="23">
        <f>drivers_list!B29</f>
        <v>20</v>
      </c>
      <c r="B29" s="23" t="str">
        <f>drivers_list!C29</f>
        <v>Котенко Оксана </v>
      </c>
      <c r="C29" s="23" t="str">
        <f>drivers_list!E29</f>
        <v>Резанко Ольга </v>
      </c>
      <c r="D29" s="24">
        <v>14</v>
      </c>
      <c r="E29" s="24">
        <v>14</v>
      </c>
      <c r="F29" s="25">
        <v>0</v>
      </c>
      <c r="G29" s="26">
        <v>14</v>
      </c>
      <c r="H29" s="26">
        <v>50</v>
      </c>
      <c r="I29" s="27">
        <v>0</v>
      </c>
      <c r="J29" s="28">
        <f t="shared" si="0"/>
        <v>0</v>
      </c>
      <c r="K29" s="28">
        <f t="shared" si="1"/>
        <v>36</v>
      </c>
      <c r="L29" s="29">
        <f t="shared" si="2"/>
        <v>0</v>
      </c>
      <c r="M29" s="29">
        <f t="shared" si="3"/>
        <v>51240</v>
      </c>
      <c r="N29" s="29">
        <f t="shared" si="4"/>
        <v>53400</v>
      </c>
      <c r="O29" s="29">
        <f t="shared" si="5"/>
        <v>2160</v>
      </c>
      <c r="P29" s="29" t="str">
        <f>IF(O29&lt;time_NORMS!D29,INT((time_NORMS!D29-O29+59)/60)*time_NORMS!F29,"0,00")</f>
        <v>0,00</v>
      </c>
      <c r="Q29" s="29">
        <f>IF(O29&gt;time_NORMS!D29,INT((O29-time_NORMS!D29)/60)*time_NORMS!G29,"0,00")</f>
        <v>10</v>
      </c>
      <c r="R29" s="58">
        <v>14</v>
      </c>
      <c r="S29" s="58">
        <v>34</v>
      </c>
      <c r="T29" s="59">
        <v>0</v>
      </c>
      <c r="U29" s="28">
        <f t="shared" si="6"/>
        <v>0</v>
      </c>
      <c r="V29" s="28">
        <f t="shared" si="7"/>
        <v>20</v>
      </c>
      <c r="W29" s="29">
        <f t="shared" si="8"/>
        <v>0</v>
      </c>
      <c r="X29" s="29">
        <f t="shared" si="9"/>
        <v>52440</v>
      </c>
      <c r="Y29" s="29">
        <f t="shared" si="10"/>
        <v>1200</v>
      </c>
      <c r="Z29" s="30" t="str">
        <f>IF(Y29&lt;time_NORMS!C29,INT((time_NORMS!C29-Y29+59)/60)*time_NORMS!F29,"0,00")</f>
        <v>0,00</v>
      </c>
      <c r="AA29" s="30" t="str">
        <f>IF(Y29&gt;time_NORMS!C29,INT((Y29-time_NORMS!C29)/60)*time_NORMS!G29,"0,00")</f>
        <v>0,00</v>
      </c>
      <c r="AB29" s="31">
        <f t="shared" si="11"/>
        <v>0</v>
      </c>
      <c r="AC29" s="32">
        <f t="shared" si="12"/>
        <v>0</v>
      </c>
      <c r="AD29" s="30">
        <f t="shared" si="13"/>
        <v>10</v>
      </c>
      <c r="AE29" s="35">
        <f t="shared" si="14"/>
        <v>10</v>
      </c>
    </row>
    <row r="30" spans="1:31" ht="12" customHeight="1">
      <c r="A30" s="23">
        <f>drivers_list!B30</f>
        <v>21</v>
      </c>
      <c r="B30" s="23" t="str">
        <f>drivers_list!C30</f>
        <v>Цвєткова Альона</v>
      </c>
      <c r="C30" s="23" t="str">
        <f>drivers_list!E30</f>
        <v>Горбаченко Наталія </v>
      </c>
      <c r="D30" s="24">
        <v>14</v>
      </c>
      <c r="E30" s="24">
        <v>14</v>
      </c>
      <c r="F30" s="25">
        <v>0</v>
      </c>
      <c r="G30" s="26">
        <v>14</v>
      </c>
      <c r="H30" s="26">
        <v>49</v>
      </c>
      <c r="I30" s="27">
        <v>0</v>
      </c>
      <c r="J30" s="28">
        <f t="shared" si="0"/>
        <v>0</v>
      </c>
      <c r="K30" s="28">
        <f t="shared" si="1"/>
        <v>35</v>
      </c>
      <c r="L30" s="29">
        <f t="shared" si="2"/>
        <v>0</v>
      </c>
      <c r="M30" s="29">
        <f t="shared" si="3"/>
        <v>51240</v>
      </c>
      <c r="N30" s="29">
        <f t="shared" si="4"/>
        <v>53340</v>
      </c>
      <c r="O30" s="29">
        <f t="shared" si="5"/>
        <v>2100</v>
      </c>
      <c r="P30" s="29" t="str">
        <f>IF(O30&lt;time_NORMS!D30,INT((time_NORMS!D30-O30+59)/60)*time_NORMS!F30,"0,00")</f>
        <v>0,00</v>
      </c>
      <c r="Q30" s="29" t="str">
        <f>IF(O30&gt;time_NORMS!D30,INT((O30-time_NORMS!D30)/60)*time_NORMS!G30,"0,00")</f>
        <v>0,00</v>
      </c>
      <c r="R30" s="58">
        <v>14</v>
      </c>
      <c r="S30" s="58">
        <v>30</v>
      </c>
      <c r="T30" s="59">
        <v>0</v>
      </c>
      <c r="U30" s="28">
        <f t="shared" si="6"/>
        <v>0</v>
      </c>
      <c r="V30" s="28">
        <f t="shared" si="7"/>
        <v>16</v>
      </c>
      <c r="W30" s="29">
        <f t="shared" si="8"/>
        <v>0</v>
      </c>
      <c r="X30" s="29">
        <f t="shared" si="9"/>
        <v>52200</v>
      </c>
      <c r="Y30" s="29">
        <f t="shared" si="10"/>
        <v>960</v>
      </c>
      <c r="Z30" s="30">
        <f>IF(Y30&lt;time_NORMS!C30,INT((time_NORMS!C30-Y30+59)/60)*time_NORMS!F30,"0,00")</f>
        <v>80</v>
      </c>
      <c r="AA30" s="30" t="str">
        <f>IF(Y30&gt;time_NORMS!C30,INT((Y30-time_NORMS!C30)/60)*time_NORMS!G30,"0,00")</f>
        <v>0,00</v>
      </c>
      <c r="AB30" s="31">
        <f t="shared" si="11"/>
        <v>0</v>
      </c>
      <c r="AC30" s="32">
        <f t="shared" si="12"/>
        <v>1</v>
      </c>
      <c r="AD30" s="30">
        <f t="shared" si="13"/>
        <v>20</v>
      </c>
      <c r="AE30" s="35">
        <f t="shared" si="14"/>
        <v>80</v>
      </c>
    </row>
    <row r="31" spans="1:31" ht="12" customHeight="1">
      <c r="A31" s="23">
        <f>drivers_list!B31</f>
        <v>22</v>
      </c>
      <c r="B31" s="23" t="str">
        <f>drivers_list!C31</f>
        <v>Скопець Тетяна </v>
      </c>
      <c r="C31" s="23" t="str">
        <f>drivers_list!E31</f>
        <v>Гомонай Олена</v>
      </c>
      <c r="D31" s="24">
        <v>14</v>
      </c>
      <c r="E31" s="24">
        <v>19</v>
      </c>
      <c r="F31" s="25">
        <v>0</v>
      </c>
      <c r="G31" s="26">
        <v>14</v>
      </c>
      <c r="H31" s="26">
        <v>54</v>
      </c>
      <c r="I31" s="27">
        <v>0</v>
      </c>
      <c r="J31" s="28">
        <f t="shared" si="0"/>
        <v>0</v>
      </c>
      <c r="K31" s="28">
        <f t="shared" si="1"/>
        <v>35</v>
      </c>
      <c r="L31" s="29">
        <f t="shared" si="2"/>
        <v>0</v>
      </c>
      <c r="M31" s="29">
        <f t="shared" si="3"/>
        <v>51540</v>
      </c>
      <c r="N31" s="29">
        <f t="shared" si="4"/>
        <v>53640</v>
      </c>
      <c r="O31" s="29">
        <f t="shared" si="5"/>
        <v>2100</v>
      </c>
      <c r="P31" s="29" t="str">
        <f>IF(O31&lt;time_NORMS!D31,INT((time_NORMS!D31-O31+59)/60)*time_NORMS!F31,"0,00")</f>
        <v>0,00</v>
      </c>
      <c r="Q31" s="29" t="str">
        <f>IF(O31&gt;time_NORMS!D31,INT((O31-time_NORMS!D31)/60)*time_NORMS!G31,"0,00")</f>
        <v>0,00</v>
      </c>
      <c r="R31" s="58">
        <v>14</v>
      </c>
      <c r="S31" s="58">
        <v>39</v>
      </c>
      <c r="T31" s="59">
        <v>0</v>
      </c>
      <c r="U31" s="28">
        <f t="shared" si="6"/>
        <v>0</v>
      </c>
      <c r="V31" s="28">
        <f t="shared" si="7"/>
        <v>20</v>
      </c>
      <c r="W31" s="29">
        <f t="shared" si="8"/>
        <v>0</v>
      </c>
      <c r="X31" s="29">
        <f t="shared" si="9"/>
        <v>52740</v>
      </c>
      <c r="Y31" s="29">
        <f t="shared" si="10"/>
        <v>1200</v>
      </c>
      <c r="Z31" s="30" t="str">
        <f>IF(Y31&lt;time_NORMS!C31,INT((time_NORMS!C31-Y31+59)/60)*time_NORMS!F31,"0,00")</f>
        <v>0,00</v>
      </c>
      <c r="AA31" s="30" t="str">
        <f>IF(Y31&gt;time_NORMS!C31,INT((Y31-time_NORMS!C31)/60)*time_NORMS!G31,"0,00")</f>
        <v>0,00</v>
      </c>
      <c r="AB31" s="31">
        <f t="shared" si="11"/>
        <v>0</v>
      </c>
      <c r="AC31" s="32">
        <f t="shared" si="12"/>
        <v>0</v>
      </c>
      <c r="AD31" s="30">
        <f t="shared" si="13"/>
        <v>0</v>
      </c>
      <c r="AE31" s="35">
        <f t="shared" si="14"/>
        <v>0</v>
      </c>
    </row>
    <row r="32" spans="1:31" ht="12" customHeight="1">
      <c r="A32" s="23">
        <f>drivers_list!B32</f>
        <v>23</v>
      </c>
      <c r="B32" s="23" t="str">
        <f>drivers_list!C32</f>
        <v>Шийка Яна</v>
      </c>
      <c r="C32" s="23" t="str">
        <f>drivers_list!E32</f>
        <v>Яровенко Арина</v>
      </c>
      <c r="D32" s="24">
        <v>14</v>
      </c>
      <c r="E32" s="24">
        <v>20</v>
      </c>
      <c r="F32" s="25">
        <v>0</v>
      </c>
      <c r="G32" s="26">
        <v>15</v>
      </c>
      <c r="H32" s="26">
        <v>7</v>
      </c>
      <c r="I32" s="27">
        <v>0</v>
      </c>
      <c r="J32" s="28">
        <f t="shared" si="0"/>
        <v>0</v>
      </c>
      <c r="K32" s="28">
        <f t="shared" si="1"/>
        <v>47</v>
      </c>
      <c r="L32" s="29">
        <f t="shared" si="2"/>
        <v>0</v>
      </c>
      <c r="M32" s="29">
        <f t="shared" si="3"/>
        <v>51600</v>
      </c>
      <c r="N32" s="29">
        <f t="shared" si="4"/>
        <v>54420</v>
      </c>
      <c r="O32" s="29">
        <f t="shared" si="5"/>
        <v>2820</v>
      </c>
      <c r="P32" s="29" t="str">
        <f>IF(O32&lt;time_NORMS!D32,INT((time_NORMS!D32-O32+59)/60)*time_NORMS!F32,"0,00")</f>
        <v>0,00</v>
      </c>
      <c r="Q32" s="29">
        <f>IF(O32&gt;time_NORMS!D32,INT((O32-time_NORMS!D32)/60)*time_NORMS!G32,"0,00")</f>
        <v>120</v>
      </c>
      <c r="R32" s="58">
        <v>14</v>
      </c>
      <c r="S32" s="58">
        <v>39</v>
      </c>
      <c r="T32" s="59">
        <v>0</v>
      </c>
      <c r="U32" s="28">
        <f t="shared" si="6"/>
        <v>0</v>
      </c>
      <c r="V32" s="28">
        <f t="shared" si="7"/>
        <v>19</v>
      </c>
      <c r="W32" s="29">
        <f t="shared" si="8"/>
        <v>0</v>
      </c>
      <c r="X32" s="29">
        <f t="shared" si="9"/>
        <v>52740</v>
      </c>
      <c r="Y32" s="29">
        <f t="shared" si="10"/>
        <v>1140</v>
      </c>
      <c r="Z32" s="30">
        <f>IF(Y32&lt;time_NORMS!C32,INT((time_NORMS!C32-Y32+59)/60)*time_NORMS!F32,"0,00")</f>
        <v>20</v>
      </c>
      <c r="AA32" s="30" t="str">
        <f>IF(Y32&gt;time_NORMS!C32,INT((Y32-time_NORMS!C32)/60)*time_NORMS!G32,"0,00")</f>
        <v>0,00</v>
      </c>
      <c r="AB32" s="31">
        <f t="shared" si="11"/>
        <v>0</v>
      </c>
      <c r="AC32" s="32">
        <f t="shared" si="12"/>
        <v>2</v>
      </c>
      <c r="AD32" s="30">
        <f t="shared" si="13"/>
        <v>20</v>
      </c>
      <c r="AE32" s="35">
        <f t="shared" si="14"/>
        <v>140</v>
      </c>
    </row>
    <row r="33" spans="1:31" ht="12" customHeight="1">
      <c r="A33" s="23">
        <f>drivers_list!B33</f>
        <v>24</v>
      </c>
      <c r="B33" s="23" t="str">
        <f>drivers_list!C33</f>
        <v>Ганжа Христина </v>
      </c>
      <c r="C33" s="23" t="str">
        <f>drivers_list!E33</f>
        <v>Полякова Валентина </v>
      </c>
      <c r="D33" s="24">
        <v>14</v>
      </c>
      <c r="E33" s="24">
        <v>21</v>
      </c>
      <c r="F33" s="25">
        <v>0</v>
      </c>
      <c r="G33" s="26">
        <v>14</v>
      </c>
      <c r="H33" s="26">
        <v>57</v>
      </c>
      <c r="I33" s="27">
        <v>0</v>
      </c>
      <c r="J33" s="28">
        <f t="shared" si="0"/>
        <v>0</v>
      </c>
      <c r="K33" s="28">
        <f t="shared" si="1"/>
        <v>36</v>
      </c>
      <c r="L33" s="29">
        <f t="shared" si="2"/>
        <v>0</v>
      </c>
      <c r="M33" s="29">
        <f t="shared" si="3"/>
        <v>51660</v>
      </c>
      <c r="N33" s="29">
        <f t="shared" si="4"/>
        <v>53820</v>
      </c>
      <c r="O33" s="29">
        <f t="shared" si="5"/>
        <v>2160</v>
      </c>
      <c r="P33" s="29" t="str">
        <f>IF(O33&lt;time_NORMS!D33,INT((time_NORMS!D33-O33+59)/60)*time_NORMS!F33,"0,00")</f>
        <v>0,00</v>
      </c>
      <c r="Q33" s="29">
        <f>IF(O33&gt;time_NORMS!D33,INT((O33-time_NORMS!D33)/60)*time_NORMS!G33,"0,00")</f>
        <v>10</v>
      </c>
      <c r="R33" s="58">
        <v>14</v>
      </c>
      <c r="S33" s="58">
        <v>41</v>
      </c>
      <c r="T33" s="59">
        <v>0</v>
      </c>
      <c r="U33" s="28">
        <f t="shared" si="6"/>
        <v>0</v>
      </c>
      <c r="V33" s="28">
        <f t="shared" si="7"/>
        <v>20</v>
      </c>
      <c r="W33" s="29">
        <f t="shared" si="8"/>
        <v>0</v>
      </c>
      <c r="X33" s="29">
        <f t="shared" si="9"/>
        <v>52860</v>
      </c>
      <c r="Y33" s="29">
        <f t="shared" si="10"/>
        <v>1200</v>
      </c>
      <c r="Z33" s="30" t="str">
        <f>IF(Y33&lt;time_NORMS!C33,INT((time_NORMS!C33-Y33+59)/60)*time_NORMS!F33,"0,00")</f>
        <v>0,00</v>
      </c>
      <c r="AA33" s="30" t="str">
        <f>IF(Y33&gt;time_NORMS!C33,INT((Y33-time_NORMS!C33)/60)*time_NORMS!G33,"0,00")</f>
        <v>0,00</v>
      </c>
      <c r="AB33" s="31">
        <f t="shared" si="11"/>
        <v>0</v>
      </c>
      <c r="AC33" s="32">
        <f t="shared" si="12"/>
        <v>0</v>
      </c>
      <c r="AD33" s="30">
        <f t="shared" si="13"/>
        <v>10</v>
      </c>
      <c r="AE33" s="35">
        <f t="shared" si="14"/>
        <v>10</v>
      </c>
    </row>
    <row r="34" spans="1:31" ht="12" customHeight="1">
      <c r="A34" s="23">
        <f>drivers_list!B34</f>
        <v>25</v>
      </c>
      <c r="B34" s="23" t="str">
        <f>drivers_list!C34</f>
        <v>Юнашева Юлія </v>
      </c>
      <c r="C34" s="23" t="str">
        <f>drivers_list!E34</f>
        <v>Дуднік Яна </v>
      </c>
      <c r="D34" s="24">
        <v>14</v>
      </c>
      <c r="E34" s="24">
        <v>24</v>
      </c>
      <c r="F34" s="25">
        <v>0</v>
      </c>
      <c r="G34" s="26">
        <v>15</v>
      </c>
      <c r="H34" s="26">
        <v>6</v>
      </c>
      <c r="I34" s="27">
        <v>0</v>
      </c>
      <c r="J34" s="28">
        <f t="shared" si="0"/>
        <v>0</v>
      </c>
      <c r="K34" s="28">
        <f t="shared" si="1"/>
        <v>42</v>
      </c>
      <c r="L34" s="29">
        <f t="shared" si="2"/>
        <v>0</v>
      </c>
      <c r="M34" s="29">
        <f t="shared" si="3"/>
        <v>51840</v>
      </c>
      <c r="N34" s="29">
        <f t="shared" si="4"/>
        <v>54360</v>
      </c>
      <c r="O34" s="29">
        <f t="shared" si="5"/>
        <v>2520</v>
      </c>
      <c r="P34" s="29" t="str">
        <f>IF(O34&lt;time_NORMS!D34,INT((time_NORMS!D34-O34+59)/60)*time_NORMS!F34,"0,00")</f>
        <v>0,00</v>
      </c>
      <c r="Q34" s="29">
        <f>IF(O34&gt;time_NORMS!D34,INT((O34-time_NORMS!D34)/60)*time_NORMS!G34,"0,00")</f>
        <v>70</v>
      </c>
      <c r="R34" s="58">
        <v>14</v>
      </c>
      <c r="S34" s="58">
        <v>42</v>
      </c>
      <c r="T34" s="59">
        <v>0</v>
      </c>
      <c r="U34" s="28">
        <f t="shared" si="6"/>
        <v>0</v>
      </c>
      <c r="V34" s="28">
        <f t="shared" si="7"/>
        <v>18</v>
      </c>
      <c r="W34" s="29">
        <f t="shared" si="8"/>
        <v>0</v>
      </c>
      <c r="X34" s="29">
        <f t="shared" si="9"/>
        <v>52920</v>
      </c>
      <c r="Y34" s="29">
        <f t="shared" si="10"/>
        <v>1080</v>
      </c>
      <c r="Z34" s="30">
        <f>IF(Y34&lt;time_NORMS!C34,INT((time_NORMS!C34-Y34+59)/60)*time_NORMS!F34,"0,00")</f>
        <v>40</v>
      </c>
      <c r="AA34" s="30" t="str">
        <f>IF(Y34&gt;time_NORMS!C34,INT((Y34-time_NORMS!C34)/60)*time_NORMS!G34,"0,00")</f>
        <v>0,00</v>
      </c>
      <c r="AB34" s="31">
        <f t="shared" si="11"/>
        <v>0</v>
      </c>
      <c r="AC34" s="32">
        <f t="shared" si="12"/>
        <v>1</v>
      </c>
      <c r="AD34" s="30">
        <f t="shared" si="13"/>
        <v>50</v>
      </c>
      <c r="AE34" s="35">
        <f t="shared" si="14"/>
        <v>110</v>
      </c>
    </row>
    <row r="35" spans="1:31" ht="12" customHeight="1">
      <c r="A35" s="23">
        <f>drivers_list!B35</f>
        <v>26</v>
      </c>
      <c r="B35" s="23" t="str">
        <f>drivers_list!C35</f>
        <v>Танцюра Альона </v>
      </c>
      <c r="C35" s="23" t="str">
        <f>drivers_list!E35</f>
        <v>Васільєва Альона </v>
      </c>
      <c r="D35" s="24">
        <v>14</v>
      </c>
      <c r="E35" s="24">
        <v>29</v>
      </c>
      <c r="F35" s="25">
        <v>0</v>
      </c>
      <c r="G35" s="26">
        <v>15</v>
      </c>
      <c r="H35" s="26">
        <v>18</v>
      </c>
      <c r="I35" s="27">
        <v>0</v>
      </c>
      <c r="J35" s="28">
        <f t="shared" si="0"/>
        <v>0</v>
      </c>
      <c r="K35" s="28">
        <f t="shared" si="1"/>
        <v>49</v>
      </c>
      <c r="L35" s="29">
        <f t="shared" si="2"/>
        <v>0</v>
      </c>
      <c r="M35" s="29">
        <f t="shared" si="3"/>
        <v>52140</v>
      </c>
      <c r="N35" s="29">
        <f t="shared" si="4"/>
        <v>55080</v>
      </c>
      <c r="O35" s="29">
        <f t="shared" si="5"/>
        <v>2940</v>
      </c>
      <c r="P35" s="29" t="str">
        <f>IF(O35&lt;time_NORMS!D35,INT((time_NORMS!D35-O35+59)/60)*time_NORMS!F35,"0,00")</f>
        <v>0,00</v>
      </c>
      <c r="Q35" s="29">
        <f>IF(O35&gt;time_NORMS!D35,INT((O35-time_NORMS!D35)/60)*time_NORMS!G35,"0,00")</f>
        <v>140</v>
      </c>
      <c r="R35" s="58">
        <v>14</v>
      </c>
      <c r="S35" s="58">
        <v>47</v>
      </c>
      <c r="T35" s="59">
        <v>0</v>
      </c>
      <c r="U35" s="28">
        <f t="shared" si="6"/>
        <v>0</v>
      </c>
      <c r="V35" s="28">
        <f t="shared" si="7"/>
        <v>18</v>
      </c>
      <c r="W35" s="29">
        <f t="shared" si="8"/>
        <v>0</v>
      </c>
      <c r="X35" s="29">
        <f t="shared" si="9"/>
        <v>53220</v>
      </c>
      <c r="Y35" s="29">
        <f t="shared" si="10"/>
        <v>1080</v>
      </c>
      <c r="Z35" s="30">
        <f>IF(Y35&lt;time_NORMS!C35,INT((time_NORMS!C35-Y35+59)/60)*time_NORMS!F35,"0,00")</f>
        <v>40</v>
      </c>
      <c r="AA35" s="30" t="str">
        <f>IF(Y35&gt;time_NORMS!C35,INT((Y35-time_NORMS!C35)/60)*time_NORMS!G35,"0,00")</f>
        <v>0,00</v>
      </c>
      <c r="AB35" s="31">
        <f t="shared" si="11"/>
        <v>0</v>
      </c>
      <c r="AC35" s="32">
        <f t="shared" si="12"/>
        <v>3</v>
      </c>
      <c r="AD35" s="30">
        <f t="shared" si="13"/>
        <v>0</v>
      </c>
      <c r="AE35" s="35">
        <f t="shared" si="14"/>
        <v>180</v>
      </c>
    </row>
    <row r="36" spans="1:31" ht="12" customHeight="1">
      <c r="A36" s="23">
        <f>drivers_list!B36</f>
        <v>27</v>
      </c>
      <c r="B36" s="23" t="str">
        <f>drivers_list!C36</f>
        <v>Богдан Ірина </v>
      </c>
      <c r="C36" s="23" t="str">
        <f>drivers_list!E36</f>
        <v>Базилєва Дар`я </v>
      </c>
      <c r="D36" s="24">
        <v>14</v>
      </c>
      <c r="E36" s="24">
        <v>30</v>
      </c>
      <c r="F36" s="25">
        <v>0</v>
      </c>
      <c r="G36" s="26">
        <v>15</v>
      </c>
      <c r="H36" s="26">
        <v>19</v>
      </c>
      <c r="I36" s="27">
        <v>0</v>
      </c>
      <c r="J36" s="28">
        <f t="shared" si="0"/>
        <v>0</v>
      </c>
      <c r="K36" s="28">
        <f t="shared" si="1"/>
        <v>49</v>
      </c>
      <c r="L36" s="29">
        <f t="shared" si="2"/>
        <v>0</v>
      </c>
      <c r="M36" s="29">
        <f t="shared" si="3"/>
        <v>52200</v>
      </c>
      <c r="N36" s="29">
        <f t="shared" si="4"/>
        <v>55140</v>
      </c>
      <c r="O36" s="29">
        <f t="shared" si="5"/>
        <v>2940</v>
      </c>
      <c r="P36" s="29" t="str">
        <f>IF(O36&lt;time_NORMS!D36,INT((time_NORMS!D36-O36+59)/60)*time_NORMS!F36,"0,00")</f>
        <v>0,00</v>
      </c>
      <c r="Q36" s="29">
        <f>IF(O36&gt;time_NORMS!D36,INT((O36-time_NORMS!D36)/60)*time_NORMS!G36,"0,00")</f>
        <v>140</v>
      </c>
      <c r="R36" s="58">
        <v>14</v>
      </c>
      <c r="S36" s="58">
        <v>52</v>
      </c>
      <c r="T36" s="59">
        <v>0</v>
      </c>
      <c r="U36" s="28">
        <f t="shared" si="6"/>
        <v>0</v>
      </c>
      <c r="V36" s="28">
        <f t="shared" si="7"/>
        <v>22</v>
      </c>
      <c r="W36" s="29">
        <f t="shared" si="8"/>
        <v>0</v>
      </c>
      <c r="X36" s="29">
        <f t="shared" si="9"/>
        <v>53520</v>
      </c>
      <c r="Y36" s="29">
        <f t="shared" si="10"/>
        <v>1320</v>
      </c>
      <c r="Z36" s="30" t="str">
        <f>IF(Y36&lt;time_NORMS!C36,INT((time_NORMS!C36-Y36+59)/60)*time_NORMS!F36,"0,00")</f>
        <v>0,00</v>
      </c>
      <c r="AA36" s="30">
        <f>IF(Y36&gt;time_NORMS!C36,INT((Y36-time_NORMS!C36)/60)*time_NORMS!G36,"0,00")</f>
        <v>20</v>
      </c>
      <c r="AB36" s="31">
        <f t="shared" si="11"/>
        <v>0</v>
      </c>
      <c r="AC36" s="32">
        <f t="shared" si="12"/>
        <v>2</v>
      </c>
      <c r="AD36" s="30">
        <f t="shared" si="13"/>
        <v>40</v>
      </c>
      <c r="AE36" s="35">
        <f t="shared" si="14"/>
        <v>160</v>
      </c>
    </row>
    <row r="37" spans="1:31" ht="12" customHeight="1">
      <c r="A37" s="23">
        <f>drivers_list!B37</f>
        <v>28</v>
      </c>
      <c r="B37" s="23" t="str">
        <f>drivers_list!C37</f>
        <v>Кулішенко Анна </v>
      </c>
      <c r="C37" s="23" t="str">
        <f>drivers_list!E37</f>
        <v>Матвійчук Галина </v>
      </c>
      <c r="D37" s="24">
        <v>14</v>
      </c>
      <c r="E37" s="24">
        <v>31</v>
      </c>
      <c r="F37" s="25">
        <v>0</v>
      </c>
      <c r="G37" s="26">
        <v>15</v>
      </c>
      <c r="H37" s="26">
        <v>6</v>
      </c>
      <c r="I37" s="27">
        <v>0</v>
      </c>
      <c r="J37" s="28">
        <f t="shared" si="0"/>
        <v>0</v>
      </c>
      <c r="K37" s="28">
        <f t="shared" si="1"/>
        <v>35</v>
      </c>
      <c r="L37" s="29">
        <f t="shared" si="2"/>
        <v>0</v>
      </c>
      <c r="M37" s="29">
        <f t="shared" si="3"/>
        <v>52260</v>
      </c>
      <c r="N37" s="29">
        <f t="shared" si="4"/>
        <v>54360</v>
      </c>
      <c r="O37" s="29">
        <f t="shared" si="5"/>
        <v>2100</v>
      </c>
      <c r="P37" s="29" t="str">
        <f>IF(O37&lt;time_NORMS!D37,INT((time_NORMS!D37-O37+59)/60)*time_NORMS!F37,"0,00")</f>
        <v>0,00</v>
      </c>
      <c r="Q37" s="29" t="str">
        <f>IF(O37&gt;time_NORMS!D37,INT((O37-time_NORMS!D37)/60)*time_NORMS!G37,"0,00")</f>
        <v>0,00</v>
      </c>
      <c r="R37" s="58">
        <v>14</v>
      </c>
      <c r="S37" s="58">
        <v>51</v>
      </c>
      <c r="T37" s="59">
        <v>0</v>
      </c>
      <c r="U37" s="28">
        <f t="shared" si="6"/>
        <v>0</v>
      </c>
      <c r="V37" s="28">
        <f t="shared" si="7"/>
        <v>20</v>
      </c>
      <c r="W37" s="29">
        <f t="shared" si="8"/>
        <v>0</v>
      </c>
      <c r="X37" s="29">
        <f t="shared" si="9"/>
        <v>53460</v>
      </c>
      <c r="Y37" s="29">
        <f t="shared" si="10"/>
        <v>1200</v>
      </c>
      <c r="Z37" s="30" t="str">
        <f>IF(Y37&lt;time_NORMS!C37,INT((time_NORMS!C37-Y37+59)/60)*time_NORMS!F37,"0,00")</f>
        <v>0,00</v>
      </c>
      <c r="AA37" s="30" t="str">
        <f>IF(Y37&gt;time_NORMS!C37,INT((Y37-time_NORMS!C37)/60)*time_NORMS!G37,"0,00")</f>
        <v>0,00</v>
      </c>
      <c r="AB37" s="31">
        <f t="shared" si="11"/>
        <v>0</v>
      </c>
      <c r="AC37" s="32">
        <f t="shared" si="12"/>
        <v>0</v>
      </c>
      <c r="AD37" s="30">
        <f t="shared" si="13"/>
        <v>0</v>
      </c>
      <c r="AE37" s="35">
        <f t="shared" si="14"/>
        <v>0</v>
      </c>
    </row>
    <row r="38" spans="1:31" ht="12" customHeight="1">
      <c r="A38" s="23">
        <f>drivers_list!B38</f>
        <v>29</v>
      </c>
      <c r="B38" s="23" t="str">
        <f>drivers_list!C38</f>
        <v>Книш Юлія</v>
      </c>
      <c r="C38" s="23" t="str">
        <f>drivers_list!E38</f>
        <v>Єфімова Юлія</v>
      </c>
      <c r="D38" s="24">
        <v>14</v>
      </c>
      <c r="E38" s="24">
        <v>39</v>
      </c>
      <c r="F38" s="25">
        <v>0</v>
      </c>
      <c r="G38" s="26">
        <v>15</v>
      </c>
      <c r="H38" s="26">
        <v>44</v>
      </c>
      <c r="I38" s="27">
        <v>0</v>
      </c>
      <c r="J38" s="28">
        <f t="shared" si="0"/>
        <v>1</v>
      </c>
      <c r="K38" s="28">
        <f t="shared" si="1"/>
        <v>5</v>
      </c>
      <c r="L38" s="29">
        <f t="shared" si="2"/>
        <v>0</v>
      </c>
      <c r="M38" s="29">
        <f t="shared" si="3"/>
        <v>52740</v>
      </c>
      <c r="N38" s="29">
        <f t="shared" si="4"/>
        <v>56640</v>
      </c>
      <c r="O38" s="29">
        <f t="shared" si="5"/>
        <v>3900</v>
      </c>
      <c r="P38" s="29" t="str">
        <f>IF(O38&lt;time_NORMS!D38,INT((time_NORMS!D38-O38+59)/60)*time_NORMS!F38,"0,00")</f>
        <v>0,00</v>
      </c>
      <c r="Q38" s="29">
        <f>IF(O38&gt;time_NORMS!D38,INT((O38-time_NORMS!D38)/60)*time_NORMS!G38,"0,00")</f>
        <v>300</v>
      </c>
      <c r="R38" s="58">
        <v>15</v>
      </c>
      <c r="S38" s="58">
        <v>0</v>
      </c>
      <c r="T38" s="59">
        <v>0</v>
      </c>
      <c r="U38" s="28">
        <f t="shared" si="6"/>
        <v>0</v>
      </c>
      <c r="V38" s="28">
        <f t="shared" si="7"/>
        <v>21</v>
      </c>
      <c r="W38" s="29">
        <f t="shared" si="8"/>
        <v>0</v>
      </c>
      <c r="X38" s="29">
        <f t="shared" si="9"/>
        <v>54000</v>
      </c>
      <c r="Y38" s="29">
        <f t="shared" si="10"/>
        <v>1260</v>
      </c>
      <c r="Z38" s="30" t="str">
        <f>IF(Y38&lt;time_NORMS!C38,INT((time_NORMS!C38-Y38+59)/60)*time_NORMS!F38,"0,00")</f>
        <v>0,00</v>
      </c>
      <c r="AA38" s="30">
        <f>IF(Y38&gt;time_NORMS!C38,INT((Y38-time_NORMS!C38)/60)*time_NORMS!G38,"0,00")</f>
        <v>10</v>
      </c>
      <c r="AB38" s="31">
        <f t="shared" si="11"/>
        <v>0</v>
      </c>
      <c r="AC38" s="32">
        <f t="shared" si="12"/>
        <v>5</v>
      </c>
      <c r="AD38" s="30">
        <f t="shared" si="13"/>
        <v>10</v>
      </c>
      <c r="AE38" s="35">
        <f t="shared" si="14"/>
        <v>310</v>
      </c>
    </row>
    <row r="39" spans="1:31" ht="12" customHeight="1">
      <c r="A39" s="23">
        <f>drivers_list!B39</f>
        <v>30</v>
      </c>
      <c r="B39" s="23" t="str">
        <f>drivers_list!C39</f>
        <v>Матвєєва Юлія</v>
      </c>
      <c r="C39" s="23" t="str">
        <f>drivers_list!E39</f>
        <v>Сорока Вікторія</v>
      </c>
      <c r="D39" s="24">
        <v>14</v>
      </c>
      <c r="E39" s="24">
        <v>34</v>
      </c>
      <c r="F39" s="25">
        <v>0</v>
      </c>
      <c r="G39" s="26">
        <v>15</v>
      </c>
      <c r="H39" s="26">
        <v>12</v>
      </c>
      <c r="I39" s="27">
        <v>0</v>
      </c>
      <c r="J39" s="28">
        <f t="shared" si="0"/>
        <v>0</v>
      </c>
      <c r="K39" s="28">
        <f t="shared" si="1"/>
        <v>38</v>
      </c>
      <c r="L39" s="29">
        <f t="shared" si="2"/>
        <v>0</v>
      </c>
      <c r="M39" s="29">
        <f t="shared" si="3"/>
        <v>52440</v>
      </c>
      <c r="N39" s="29">
        <f t="shared" si="4"/>
        <v>54720</v>
      </c>
      <c r="O39" s="29">
        <f t="shared" si="5"/>
        <v>2280</v>
      </c>
      <c r="P39" s="29" t="str">
        <f>IF(O39&lt;time_NORMS!D39,INT((time_NORMS!D39-O39+59)/60)*time_NORMS!F39,"0,00")</f>
        <v>0,00</v>
      </c>
      <c r="Q39" s="29">
        <f>IF(O39&gt;time_NORMS!D39,INT((O39-time_NORMS!D39)/60)*time_NORMS!G39,"0,00")</f>
        <v>30</v>
      </c>
      <c r="R39" s="58">
        <v>14</v>
      </c>
      <c r="S39" s="58">
        <v>54</v>
      </c>
      <c r="T39" s="59">
        <v>0</v>
      </c>
      <c r="U39" s="28">
        <f t="shared" si="6"/>
        <v>0</v>
      </c>
      <c r="V39" s="28">
        <f t="shared" si="7"/>
        <v>20</v>
      </c>
      <c r="W39" s="29">
        <f t="shared" si="8"/>
        <v>0</v>
      </c>
      <c r="X39" s="29">
        <f t="shared" si="9"/>
        <v>53640</v>
      </c>
      <c r="Y39" s="29">
        <f t="shared" si="10"/>
        <v>1200</v>
      </c>
      <c r="Z39" s="30" t="str">
        <f>IF(Y39&lt;time_NORMS!C39,INT((time_NORMS!C39-Y39+59)/60)*time_NORMS!F39,"0,00")</f>
        <v>0,00</v>
      </c>
      <c r="AA39" s="30" t="str">
        <f>IF(Y39&gt;time_NORMS!C39,INT((Y39-time_NORMS!C39)/60)*time_NORMS!G39,"0,00")</f>
        <v>0,00</v>
      </c>
      <c r="AB39" s="31">
        <f t="shared" si="11"/>
        <v>0</v>
      </c>
      <c r="AC39" s="32">
        <f t="shared" si="12"/>
        <v>0</v>
      </c>
      <c r="AD39" s="30">
        <f t="shared" si="13"/>
        <v>30</v>
      </c>
      <c r="AE39" s="35">
        <f t="shared" si="14"/>
        <v>30</v>
      </c>
    </row>
    <row r="40" spans="1:31" ht="12" customHeight="1">
      <c r="A40" s="23">
        <f>drivers_list!B40</f>
        <v>33</v>
      </c>
      <c r="B40" s="23" t="str">
        <f>drivers_list!C40</f>
        <v>Ренке Дар’я</v>
      </c>
      <c r="C40" s="23" t="str">
        <f>drivers_list!E40</f>
        <v>Крупчинська Марина</v>
      </c>
      <c r="D40" s="24">
        <v>14</v>
      </c>
      <c r="E40" s="24">
        <v>35</v>
      </c>
      <c r="F40" s="25">
        <v>0</v>
      </c>
      <c r="G40" s="26">
        <v>15</v>
      </c>
      <c r="H40" s="26">
        <v>12</v>
      </c>
      <c r="I40" s="27">
        <v>0</v>
      </c>
      <c r="J40" s="28">
        <f t="shared" si="0"/>
        <v>0</v>
      </c>
      <c r="K40" s="28">
        <f t="shared" si="1"/>
        <v>37</v>
      </c>
      <c r="L40" s="29">
        <f t="shared" si="2"/>
        <v>0</v>
      </c>
      <c r="M40" s="29">
        <f t="shared" si="3"/>
        <v>52500</v>
      </c>
      <c r="N40" s="29">
        <f t="shared" si="4"/>
        <v>54720</v>
      </c>
      <c r="O40" s="29">
        <f t="shared" si="5"/>
        <v>2220</v>
      </c>
      <c r="P40" s="29" t="str">
        <f>IF(O40&lt;time_NORMS!D40,INT((time_NORMS!D40-O40+59)/60)*time_NORMS!F40,"0,00")</f>
        <v>0,00</v>
      </c>
      <c r="Q40" s="29">
        <f>IF(O40&gt;time_NORMS!D40,INT((O40-time_NORMS!D40)/60)*time_NORMS!G40,"0,00")</f>
        <v>20</v>
      </c>
      <c r="R40" s="58">
        <v>14</v>
      </c>
      <c r="S40" s="58">
        <v>54</v>
      </c>
      <c r="T40" s="59">
        <v>0</v>
      </c>
      <c r="U40" s="28">
        <f t="shared" si="6"/>
        <v>0</v>
      </c>
      <c r="V40" s="28">
        <f t="shared" si="7"/>
        <v>19</v>
      </c>
      <c r="W40" s="29">
        <f t="shared" si="8"/>
        <v>0</v>
      </c>
      <c r="X40" s="29">
        <f t="shared" si="9"/>
        <v>53640</v>
      </c>
      <c r="Y40" s="29">
        <f t="shared" si="10"/>
        <v>1140</v>
      </c>
      <c r="Z40" s="30">
        <f>IF(Y40&lt;time_NORMS!C40,INT((time_NORMS!C40-Y40+59)/60)*time_NORMS!F40,"0,00")</f>
        <v>20</v>
      </c>
      <c r="AA40" s="30" t="str">
        <f>IF(Y40&gt;time_NORMS!C40,INT((Y40-time_NORMS!C40)/60)*time_NORMS!G40,"0,00")</f>
        <v>0,00</v>
      </c>
      <c r="AB40" s="31">
        <f t="shared" si="11"/>
        <v>0</v>
      </c>
      <c r="AC40" s="32">
        <f t="shared" si="12"/>
        <v>0</v>
      </c>
      <c r="AD40" s="30">
        <f t="shared" si="13"/>
        <v>40</v>
      </c>
      <c r="AE40" s="35">
        <f t="shared" si="14"/>
        <v>40</v>
      </c>
    </row>
    <row r="41" spans="1:31" ht="12" customHeight="1">
      <c r="A41" s="23">
        <f>drivers_list!B41</f>
        <v>34</v>
      </c>
      <c r="B41" s="23" t="str">
        <f>drivers_list!C41</f>
        <v>Шумакова Олена </v>
      </c>
      <c r="C41" s="23" t="str">
        <f>drivers_list!E41</f>
        <v>Моргунова Олена </v>
      </c>
      <c r="D41" s="24">
        <v>14</v>
      </c>
      <c r="E41" s="24">
        <v>38</v>
      </c>
      <c r="F41" s="25">
        <v>0</v>
      </c>
      <c r="G41" s="26">
        <v>15</v>
      </c>
      <c r="H41" s="26">
        <v>13</v>
      </c>
      <c r="I41" s="27">
        <v>0</v>
      </c>
      <c r="J41" s="28">
        <f t="shared" si="0"/>
        <v>0</v>
      </c>
      <c r="K41" s="28">
        <f t="shared" si="1"/>
        <v>35</v>
      </c>
      <c r="L41" s="29">
        <f t="shared" si="2"/>
        <v>0</v>
      </c>
      <c r="M41" s="29">
        <f t="shared" si="3"/>
        <v>52680</v>
      </c>
      <c r="N41" s="29">
        <f t="shared" si="4"/>
        <v>54780</v>
      </c>
      <c r="O41" s="29">
        <f t="shared" si="5"/>
        <v>2100</v>
      </c>
      <c r="P41" s="29" t="str">
        <f>IF(O41&lt;time_NORMS!D41,INT((time_NORMS!D41-O41+59)/60)*time_NORMS!F41,"0,00")</f>
        <v>0,00</v>
      </c>
      <c r="Q41" s="29" t="str">
        <f>IF(O41&gt;time_NORMS!D41,INT((O41-time_NORMS!D41)/60)*time_NORMS!G41,"0,00")</f>
        <v>0,00</v>
      </c>
      <c r="R41" s="58">
        <v>14</v>
      </c>
      <c r="S41" s="58">
        <v>56</v>
      </c>
      <c r="T41" s="59">
        <v>0</v>
      </c>
      <c r="U41" s="28">
        <f t="shared" si="6"/>
        <v>0</v>
      </c>
      <c r="V41" s="28">
        <f t="shared" si="7"/>
        <v>18</v>
      </c>
      <c r="W41" s="29">
        <f t="shared" si="8"/>
        <v>0</v>
      </c>
      <c r="X41" s="29">
        <f t="shared" si="9"/>
        <v>53760</v>
      </c>
      <c r="Y41" s="29">
        <f t="shared" si="10"/>
        <v>1080</v>
      </c>
      <c r="Z41" s="30">
        <f>IF(Y41&lt;time_NORMS!C41,INT((time_NORMS!C41-Y41+59)/60)*time_NORMS!F41,"0,00")</f>
        <v>40</v>
      </c>
      <c r="AA41" s="30" t="str">
        <f>IF(Y41&gt;time_NORMS!C41,INT((Y41-time_NORMS!C41)/60)*time_NORMS!G41,"0,00")</f>
        <v>0,00</v>
      </c>
      <c r="AB41" s="31">
        <f t="shared" si="11"/>
        <v>0</v>
      </c>
      <c r="AC41" s="32">
        <f t="shared" si="12"/>
        <v>0</v>
      </c>
      <c r="AD41" s="30">
        <f t="shared" si="13"/>
        <v>40</v>
      </c>
      <c r="AE41" s="35">
        <f t="shared" si="14"/>
        <v>40</v>
      </c>
    </row>
    <row r="42" spans="1:31" ht="12" customHeight="1">
      <c r="A42" s="23">
        <f>drivers_list!B42</f>
        <v>35</v>
      </c>
      <c r="B42" s="23" t="str">
        <f>drivers_list!C42</f>
        <v>Коннорова Тетяна</v>
      </c>
      <c r="C42" s="23" t="str">
        <f>drivers_list!E42</f>
        <v>Ясько Анна</v>
      </c>
      <c r="D42" s="24">
        <v>14</v>
      </c>
      <c r="E42" s="24">
        <v>45</v>
      </c>
      <c r="F42" s="25">
        <v>0</v>
      </c>
      <c r="G42" s="26">
        <v>15</v>
      </c>
      <c r="H42" s="26">
        <v>28</v>
      </c>
      <c r="I42" s="27">
        <v>0</v>
      </c>
      <c r="J42" s="28">
        <f t="shared" si="0"/>
        <v>0</v>
      </c>
      <c r="K42" s="28">
        <f t="shared" si="1"/>
        <v>43</v>
      </c>
      <c r="L42" s="29">
        <f t="shared" si="2"/>
        <v>0</v>
      </c>
      <c r="M42" s="29">
        <f t="shared" si="3"/>
        <v>53100</v>
      </c>
      <c r="N42" s="29">
        <f t="shared" si="4"/>
        <v>55680</v>
      </c>
      <c r="O42" s="29">
        <f t="shared" si="5"/>
        <v>2580</v>
      </c>
      <c r="P42" s="29" t="str">
        <f>IF(O42&lt;time_NORMS!D42,INT((time_NORMS!D42-O42+59)/60)*time_NORMS!F42,"0,00")</f>
        <v>0,00</v>
      </c>
      <c r="Q42" s="29">
        <f>IF(O42&gt;time_NORMS!D42,INT((O42-time_NORMS!D42)/60)*time_NORMS!G42,"0,00")</f>
        <v>80</v>
      </c>
      <c r="R42" s="58">
        <v>15</v>
      </c>
      <c r="S42" s="58">
        <v>4</v>
      </c>
      <c r="T42" s="59">
        <v>0</v>
      </c>
      <c r="U42" s="28">
        <f t="shared" si="6"/>
        <v>0</v>
      </c>
      <c r="V42" s="28">
        <f t="shared" si="7"/>
        <v>19</v>
      </c>
      <c r="W42" s="29">
        <f t="shared" si="8"/>
        <v>0</v>
      </c>
      <c r="X42" s="29">
        <f t="shared" si="9"/>
        <v>54240</v>
      </c>
      <c r="Y42" s="29">
        <f t="shared" si="10"/>
        <v>1140</v>
      </c>
      <c r="Z42" s="30">
        <f>IF(Y42&lt;time_NORMS!C42,INT((time_NORMS!C42-Y42+59)/60)*time_NORMS!F42,"0,00")</f>
        <v>20</v>
      </c>
      <c r="AA42" s="30" t="str">
        <f>IF(Y42&gt;time_NORMS!C42,INT((Y42-time_NORMS!C42)/60)*time_NORMS!G42,"0,00")</f>
        <v>0,00</v>
      </c>
      <c r="AB42" s="31">
        <f t="shared" si="11"/>
        <v>0</v>
      </c>
      <c r="AC42" s="32">
        <f t="shared" si="12"/>
        <v>1</v>
      </c>
      <c r="AD42" s="30">
        <f t="shared" si="13"/>
        <v>40</v>
      </c>
      <c r="AE42" s="35">
        <f t="shared" si="14"/>
        <v>100</v>
      </c>
    </row>
    <row r="43" spans="1:31" ht="12" customHeight="1">
      <c r="A43" s="23">
        <f>drivers_list!B43</f>
        <v>37</v>
      </c>
      <c r="B43" s="23" t="str">
        <f>drivers_list!C43</f>
        <v>Ковальчук Юлія</v>
      </c>
      <c r="C43" s="23" t="str">
        <f>drivers_list!E43</f>
        <v>Ковальчук Євгенія</v>
      </c>
      <c r="D43" s="24">
        <v>14</v>
      </c>
      <c r="E43" s="24">
        <v>47</v>
      </c>
      <c r="F43" s="25">
        <v>0</v>
      </c>
      <c r="G43" s="26">
        <v>15</v>
      </c>
      <c r="H43" s="26">
        <v>28</v>
      </c>
      <c r="I43" s="27">
        <v>0</v>
      </c>
      <c r="J43" s="28">
        <f t="shared" si="0"/>
        <v>0</v>
      </c>
      <c r="K43" s="28">
        <f t="shared" si="1"/>
        <v>41</v>
      </c>
      <c r="L43" s="29">
        <f t="shared" si="2"/>
        <v>0</v>
      </c>
      <c r="M43" s="29">
        <f t="shared" si="3"/>
        <v>53220</v>
      </c>
      <c r="N43" s="29">
        <f t="shared" si="4"/>
        <v>55680</v>
      </c>
      <c r="O43" s="29">
        <f t="shared" si="5"/>
        <v>2460</v>
      </c>
      <c r="P43" s="29" t="str">
        <f>IF(O43&lt;time_NORMS!D43,INT((time_NORMS!D43-O43+59)/60)*time_NORMS!F43,"0,00")</f>
        <v>0,00</v>
      </c>
      <c r="Q43" s="29">
        <f>IF(O43&gt;time_NORMS!D43,INT((O43-time_NORMS!D43)/60)*time_NORMS!G43,"0,00")</f>
        <v>60</v>
      </c>
      <c r="R43" s="58">
        <v>15</v>
      </c>
      <c r="S43" s="58">
        <v>7</v>
      </c>
      <c r="T43" s="59">
        <v>0</v>
      </c>
      <c r="U43" s="28">
        <f t="shared" si="6"/>
        <v>0</v>
      </c>
      <c r="V43" s="28">
        <f t="shared" si="7"/>
        <v>20</v>
      </c>
      <c r="W43" s="29">
        <f t="shared" si="8"/>
        <v>0</v>
      </c>
      <c r="X43" s="29">
        <f t="shared" si="9"/>
        <v>54420</v>
      </c>
      <c r="Y43" s="29">
        <f t="shared" si="10"/>
        <v>1200</v>
      </c>
      <c r="Z43" s="30" t="str">
        <f>IF(Y43&lt;time_NORMS!C43,INT((time_NORMS!C43-Y43+59)/60)*time_NORMS!F43,"0,00")</f>
        <v>0,00</v>
      </c>
      <c r="AA43" s="30" t="str">
        <f>IF(Y43&gt;time_NORMS!C43,INT((Y43-time_NORMS!C43)/60)*time_NORMS!G43,"0,00")</f>
        <v>0,00</v>
      </c>
      <c r="AB43" s="31">
        <f t="shared" si="11"/>
        <v>0</v>
      </c>
      <c r="AC43" s="32">
        <f t="shared" si="12"/>
        <v>1</v>
      </c>
      <c r="AD43" s="30">
        <f t="shared" si="13"/>
        <v>0</v>
      </c>
      <c r="AE43" s="35">
        <f t="shared" si="14"/>
        <v>60</v>
      </c>
    </row>
    <row r="44" spans="1:31" ht="12" customHeight="1">
      <c r="A44" s="23">
        <f>drivers_list!B44</f>
        <v>38</v>
      </c>
      <c r="B44" s="23" t="str">
        <f>drivers_list!C44</f>
        <v>Ахметшина Ольга</v>
      </c>
      <c r="C44" s="23" t="str">
        <f>drivers_list!E44</f>
        <v>Глотова Ксенія</v>
      </c>
      <c r="D44" s="24">
        <v>14</v>
      </c>
      <c r="E44" s="24">
        <v>41</v>
      </c>
      <c r="F44" s="25">
        <v>0</v>
      </c>
      <c r="G44" s="26">
        <v>15</v>
      </c>
      <c r="H44" s="26">
        <v>19</v>
      </c>
      <c r="I44" s="27">
        <v>0</v>
      </c>
      <c r="J44" s="28">
        <f t="shared" si="0"/>
        <v>0</v>
      </c>
      <c r="K44" s="28">
        <f t="shared" si="1"/>
        <v>38</v>
      </c>
      <c r="L44" s="29">
        <f t="shared" si="2"/>
        <v>0</v>
      </c>
      <c r="M44" s="29">
        <f t="shared" si="3"/>
        <v>52860</v>
      </c>
      <c r="N44" s="29">
        <f t="shared" si="4"/>
        <v>55140</v>
      </c>
      <c r="O44" s="29">
        <f t="shared" si="5"/>
        <v>2280</v>
      </c>
      <c r="P44" s="29" t="str">
        <f>IF(O44&lt;time_NORMS!D44,INT((time_NORMS!D44-O44+59)/60)*time_NORMS!F44,"0,00")</f>
        <v>0,00</v>
      </c>
      <c r="Q44" s="29">
        <f>IF(O44&gt;time_NORMS!D44,INT((O44-time_NORMS!D44)/60)*time_NORMS!G44,"0,00")</f>
        <v>30</v>
      </c>
      <c r="R44" s="58">
        <v>15</v>
      </c>
      <c r="S44" s="58">
        <v>1</v>
      </c>
      <c r="T44" s="59">
        <v>0</v>
      </c>
      <c r="U44" s="28">
        <f t="shared" si="6"/>
        <v>0</v>
      </c>
      <c r="V44" s="28">
        <f t="shared" si="7"/>
        <v>20</v>
      </c>
      <c r="W44" s="29">
        <f t="shared" si="8"/>
        <v>0</v>
      </c>
      <c r="X44" s="29">
        <f t="shared" si="9"/>
        <v>54060</v>
      </c>
      <c r="Y44" s="29">
        <f t="shared" si="10"/>
        <v>1200</v>
      </c>
      <c r="Z44" s="30" t="str">
        <f>IF(Y44&lt;time_NORMS!C44,INT((time_NORMS!C44-Y44+59)/60)*time_NORMS!F44,"0,00")</f>
        <v>0,00</v>
      </c>
      <c r="AA44" s="30" t="str">
        <f>IF(Y44&gt;time_NORMS!C44,INT((Y44-time_NORMS!C44)/60)*time_NORMS!G44,"0,00")</f>
        <v>0,00</v>
      </c>
      <c r="AB44" s="31">
        <f t="shared" si="11"/>
        <v>0</v>
      </c>
      <c r="AC44" s="32">
        <f t="shared" si="12"/>
        <v>0</v>
      </c>
      <c r="AD44" s="30">
        <f t="shared" si="13"/>
        <v>30</v>
      </c>
      <c r="AE44" s="35">
        <f t="shared" si="14"/>
        <v>30</v>
      </c>
    </row>
    <row r="45" spans="1:31" ht="12" customHeight="1">
      <c r="A45" s="23">
        <f>drivers_list!B45</f>
        <v>39</v>
      </c>
      <c r="B45" s="23" t="str">
        <f>drivers_list!C45</f>
        <v>Туманян Людмила </v>
      </c>
      <c r="C45" s="23" t="str">
        <f>drivers_list!E45</f>
        <v>Коваленко Наталія</v>
      </c>
      <c r="D45" s="24">
        <v>14</v>
      </c>
      <c r="E45" s="24">
        <v>42</v>
      </c>
      <c r="F45" s="25">
        <v>0</v>
      </c>
      <c r="G45" s="26">
        <v>15</v>
      </c>
      <c r="H45" s="26">
        <v>23</v>
      </c>
      <c r="I45" s="27">
        <v>0</v>
      </c>
      <c r="J45" s="28">
        <f t="shared" si="0"/>
        <v>0</v>
      </c>
      <c r="K45" s="28">
        <f t="shared" si="1"/>
        <v>41</v>
      </c>
      <c r="L45" s="29">
        <f t="shared" si="2"/>
        <v>0</v>
      </c>
      <c r="M45" s="29">
        <f t="shared" si="3"/>
        <v>52920</v>
      </c>
      <c r="N45" s="29">
        <f t="shared" si="4"/>
        <v>55380</v>
      </c>
      <c r="O45" s="29">
        <f t="shared" si="5"/>
        <v>2460</v>
      </c>
      <c r="P45" s="29" t="str">
        <f>IF(O45&lt;time_NORMS!D45,INT((time_NORMS!D45-O45+59)/60)*time_NORMS!F45,"0,00")</f>
        <v>0,00</v>
      </c>
      <c r="Q45" s="29">
        <f>IF(O45&gt;time_NORMS!D45,INT((O45-time_NORMS!D45)/60)*time_NORMS!G45,"0,00")</f>
        <v>60</v>
      </c>
      <c r="R45" s="58">
        <v>15</v>
      </c>
      <c r="S45" s="58">
        <v>2</v>
      </c>
      <c r="T45" s="59">
        <v>0</v>
      </c>
      <c r="U45" s="28">
        <f t="shared" si="6"/>
        <v>0</v>
      </c>
      <c r="V45" s="28">
        <f t="shared" si="7"/>
        <v>20</v>
      </c>
      <c r="W45" s="29">
        <f t="shared" si="8"/>
        <v>0</v>
      </c>
      <c r="X45" s="29">
        <f t="shared" si="9"/>
        <v>54120</v>
      </c>
      <c r="Y45" s="29">
        <f t="shared" si="10"/>
        <v>1200</v>
      </c>
      <c r="Z45" s="30" t="str">
        <f>IF(Y45&lt;time_NORMS!C45,INT((time_NORMS!C45-Y45+59)/60)*time_NORMS!F45,"0,00")</f>
        <v>0,00</v>
      </c>
      <c r="AA45" s="30" t="str">
        <f>IF(Y45&gt;time_NORMS!C45,INT((Y45-time_NORMS!C45)/60)*time_NORMS!G45,"0,00")</f>
        <v>0,00</v>
      </c>
      <c r="AB45" s="31">
        <f t="shared" si="11"/>
        <v>0</v>
      </c>
      <c r="AC45" s="32">
        <f t="shared" si="12"/>
        <v>1</v>
      </c>
      <c r="AD45" s="30">
        <f t="shared" si="13"/>
        <v>0</v>
      </c>
      <c r="AE45" s="35">
        <f t="shared" si="14"/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U45"/>
  <sheetViews>
    <sheetView zoomScalePageLayoutView="0" workbookViewId="0" topLeftCell="A16">
      <selection activeCell="A30" sqref="A30"/>
    </sheetView>
  </sheetViews>
  <sheetFormatPr defaultColWidth="9.140625" defaultRowHeight="15"/>
  <cols>
    <col min="1" max="1" width="4.140625" style="0" customWidth="1"/>
    <col min="2" max="2" width="9.28125" style="0" hidden="1" customWidth="1"/>
    <col min="3" max="3" width="15.00390625" style="0" hidden="1" customWidth="1"/>
    <col min="4" max="4" width="3.28125" style="0" customWidth="1"/>
    <col min="5" max="5" width="3.421875" style="0" customWidth="1"/>
    <col min="6" max="6" width="4.8515625" style="0" customWidth="1"/>
    <col min="7" max="7" width="3.8515625" style="0" customWidth="1"/>
    <col min="8" max="8" width="3.57421875" style="0" customWidth="1"/>
    <col min="9" max="9" width="5.00390625" style="0" customWidth="1"/>
    <col min="10" max="10" width="3.28125" style="0" customWidth="1"/>
    <col min="11" max="11" width="4.00390625" style="0" customWidth="1"/>
    <col min="12" max="12" width="5.140625" style="0" customWidth="1"/>
    <col min="13" max="13" width="8.28125" style="0" hidden="1" customWidth="1"/>
    <col min="14" max="14" width="7.7109375" style="0" hidden="1" customWidth="1"/>
    <col min="15" max="15" width="8.00390625" style="0" hidden="1" customWidth="1"/>
    <col min="16" max="16" width="6.7109375" style="0" customWidth="1"/>
    <col min="17" max="17" width="6.140625" style="0" customWidth="1"/>
    <col min="18" max="18" width="3.7109375" style="0" customWidth="1"/>
    <col min="19" max="19" width="4.421875" style="0" customWidth="1"/>
    <col min="20" max="20" width="5.140625" style="0" customWidth="1"/>
    <col min="21" max="21" width="7.7109375" style="0" customWidth="1"/>
  </cols>
  <sheetData>
    <row r="3" ht="15">
      <c r="R3" s="1"/>
    </row>
    <row r="4" ht="15">
      <c r="R4" s="1"/>
    </row>
    <row r="5" ht="15">
      <c r="R5" s="1"/>
    </row>
    <row r="6" ht="15">
      <c r="R6" s="1"/>
    </row>
    <row r="7" ht="15">
      <c r="R7" s="1"/>
    </row>
    <row r="8" spans="1:21" ht="15">
      <c r="A8" s="14"/>
      <c r="B8" s="14"/>
      <c r="C8" s="14"/>
      <c r="D8" s="16" t="s">
        <v>39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7"/>
      <c r="S8" s="14"/>
      <c r="T8" s="14"/>
      <c r="U8" s="14"/>
    </row>
    <row r="9" spans="1:21" ht="15">
      <c r="A9" s="14"/>
      <c r="B9" s="14"/>
      <c r="C9" s="14"/>
      <c r="D9" s="14" t="s">
        <v>21</v>
      </c>
      <c r="E9" s="14"/>
      <c r="F9" s="14"/>
      <c r="G9" s="14" t="s">
        <v>22</v>
      </c>
      <c r="H9" s="14"/>
      <c r="I9" s="14"/>
      <c r="J9" s="14" t="s">
        <v>9</v>
      </c>
      <c r="K9" s="14"/>
      <c r="L9" s="14"/>
      <c r="M9" s="14"/>
      <c r="N9" s="14"/>
      <c r="O9" s="14"/>
      <c r="P9" s="14"/>
      <c r="Q9" s="14"/>
      <c r="R9" s="17" t="s">
        <v>41</v>
      </c>
      <c r="S9" s="14"/>
      <c r="T9" s="14"/>
      <c r="U9" s="14"/>
    </row>
    <row r="10" spans="1:21" ht="34.5">
      <c r="A10" s="18" t="s">
        <v>6</v>
      </c>
      <c r="B10" s="19" t="s">
        <v>7</v>
      </c>
      <c r="C10" s="19" t="s">
        <v>8</v>
      </c>
      <c r="D10" s="20" t="s">
        <v>0</v>
      </c>
      <c r="E10" s="20" t="s">
        <v>1</v>
      </c>
      <c r="F10" s="20" t="s">
        <v>2</v>
      </c>
      <c r="G10" s="20" t="s">
        <v>0</v>
      </c>
      <c r="H10" s="20" t="s">
        <v>1</v>
      </c>
      <c r="I10" s="20" t="s">
        <v>2</v>
      </c>
      <c r="J10" s="20" t="s">
        <v>0</v>
      </c>
      <c r="K10" s="20" t="s">
        <v>1</v>
      </c>
      <c r="L10" s="20" t="s">
        <v>2</v>
      </c>
      <c r="M10" s="21" t="s">
        <v>4</v>
      </c>
      <c r="N10" s="21" t="s">
        <v>3</v>
      </c>
      <c r="O10" s="21" t="s">
        <v>5</v>
      </c>
      <c r="P10" s="21" t="s">
        <v>11</v>
      </c>
      <c r="Q10" s="21" t="s">
        <v>10</v>
      </c>
      <c r="R10" s="22" t="s">
        <v>0</v>
      </c>
      <c r="S10" s="20" t="s">
        <v>1</v>
      </c>
      <c r="T10" s="20" t="s">
        <v>2</v>
      </c>
      <c r="U10" s="20" t="s">
        <v>14</v>
      </c>
    </row>
    <row r="11" spans="1:21" ht="12" customHeight="1">
      <c r="A11" s="23">
        <f>drivers_list!B11</f>
        <v>1</v>
      </c>
      <c r="B11" s="23" t="str">
        <f>drivers_list!C11</f>
        <v>Шагінян Тетяна </v>
      </c>
      <c r="C11" s="23" t="str">
        <f>drivers_list!E11</f>
        <v>Самойленко Людмила</v>
      </c>
      <c r="D11" s="24">
        <v>14</v>
      </c>
      <c r="E11" s="24">
        <v>24</v>
      </c>
      <c r="F11" s="25">
        <v>0</v>
      </c>
      <c r="G11" s="26">
        <v>15</v>
      </c>
      <c r="H11" s="26">
        <v>2</v>
      </c>
      <c r="I11" s="27">
        <v>0</v>
      </c>
      <c r="J11" s="28">
        <f>INT(O11/3600)</f>
        <v>0</v>
      </c>
      <c r="K11" s="28">
        <f>INT((O11-J11*3600)/60)</f>
        <v>38</v>
      </c>
      <c r="L11" s="29">
        <f>O11-(J11*3600+K11*60)</f>
        <v>0</v>
      </c>
      <c r="M11" s="29">
        <f>D11*3600+E11*60+F11</f>
        <v>51840</v>
      </c>
      <c r="N11" s="29">
        <f>G11*3600+H11*60+I11</f>
        <v>54120</v>
      </c>
      <c r="O11" s="29">
        <f>N11-M11</f>
        <v>2280</v>
      </c>
      <c r="P11" s="29" t="str">
        <f>IF(O11&lt;time_NORMS!E11,INT((time_NORMS!E11-O11+59)/60)*time_NORMS!F11,"0,00")</f>
        <v>0,00</v>
      </c>
      <c r="Q11" s="29">
        <f>IF(O11&gt;time_NORMS!E11,INT((O11-time_NORMS!E11)/60)*time_NORMS!G11,"0,00")</f>
        <v>30</v>
      </c>
      <c r="R11" s="31">
        <f>INT(U11/3600)</f>
        <v>0</v>
      </c>
      <c r="S11" s="32">
        <f>INT((U11-R11*3600)/60)</f>
        <v>0</v>
      </c>
      <c r="T11" s="30">
        <f>U11-(R11*3600+S11*60)</f>
        <v>30</v>
      </c>
      <c r="U11" s="35">
        <f>SUM(P11,Q11)</f>
        <v>30</v>
      </c>
    </row>
    <row r="12" spans="1:21" ht="12" customHeight="1">
      <c r="A12" s="23">
        <f>drivers_list!B12</f>
        <v>3</v>
      </c>
      <c r="B12" s="23" t="str">
        <f>drivers_list!C12</f>
        <v>Чумак Олена</v>
      </c>
      <c r="C12" s="23" t="str">
        <f>drivers_list!E12</f>
        <v>Чумак Анастасія</v>
      </c>
      <c r="D12" s="24">
        <v>14</v>
      </c>
      <c r="E12" s="24">
        <v>15</v>
      </c>
      <c r="F12" s="25">
        <v>0</v>
      </c>
      <c r="G12" s="26">
        <v>14</v>
      </c>
      <c r="H12" s="26">
        <v>51</v>
      </c>
      <c r="I12" s="27">
        <v>0</v>
      </c>
      <c r="J12" s="28">
        <f aca="true" t="shared" si="0" ref="J12:J45">INT(O12/3600)</f>
        <v>0</v>
      </c>
      <c r="K12" s="28">
        <f aca="true" t="shared" si="1" ref="K12:K45">INT((O12-J12*3600)/60)</f>
        <v>36</v>
      </c>
      <c r="L12" s="29">
        <f aca="true" t="shared" si="2" ref="L12:L45">O12-(J12*3600+K12*60)</f>
        <v>0</v>
      </c>
      <c r="M12" s="29">
        <f aca="true" t="shared" si="3" ref="M12:M45">D12*3600+E12*60+F12</f>
        <v>51300</v>
      </c>
      <c r="N12" s="29">
        <f aca="true" t="shared" si="4" ref="N12:N45">G12*3600+H12*60+I12</f>
        <v>53460</v>
      </c>
      <c r="O12" s="29">
        <f aca="true" t="shared" si="5" ref="O12:O45">N12-M12</f>
        <v>2160</v>
      </c>
      <c r="P12" s="29" t="str">
        <f>IF(O12&lt;time_NORMS!E12,INT((time_NORMS!E12-O12+59)/60)*time_NORMS!F12,"0,00")</f>
        <v>0,00</v>
      </c>
      <c r="Q12" s="29">
        <f>IF(O12&gt;time_NORMS!E12,INT((O12-time_NORMS!E12)/60)*time_NORMS!G12,"0,00")</f>
        <v>10</v>
      </c>
      <c r="R12" s="31">
        <f aca="true" t="shared" si="6" ref="R12:R45">INT(U12/3600)</f>
        <v>0</v>
      </c>
      <c r="S12" s="32">
        <f aca="true" t="shared" si="7" ref="S12:S45">INT((U12-R12*3600)/60)</f>
        <v>0</v>
      </c>
      <c r="T12" s="30">
        <f aca="true" t="shared" si="8" ref="T12:T45">U12-(R12*3600+S12*60)</f>
        <v>10</v>
      </c>
      <c r="U12" s="35">
        <f aca="true" t="shared" si="9" ref="U12:U45">SUM(P12,Q12)</f>
        <v>10</v>
      </c>
    </row>
    <row r="13" spans="1:21" ht="12" customHeight="1">
      <c r="A13" s="23">
        <f>drivers_list!B13</f>
        <v>4</v>
      </c>
      <c r="B13" s="23" t="str">
        <f>drivers_list!C13</f>
        <v>Кравченко Ірина</v>
      </c>
      <c r="C13" s="23" t="str">
        <f>drivers_list!E13</f>
        <v>Бойко  Світлана</v>
      </c>
      <c r="D13" s="24">
        <v>14</v>
      </c>
      <c r="E13" s="24">
        <v>53</v>
      </c>
      <c r="F13" s="25">
        <v>0</v>
      </c>
      <c r="G13" s="26">
        <v>15</v>
      </c>
      <c r="H13" s="26">
        <v>28</v>
      </c>
      <c r="I13" s="27">
        <v>0</v>
      </c>
      <c r="J13" s="28">
        <f t="shared" si="0"/>
        <v>0</v>
      </c>
      <c r="K13" s="28">
        <f t="shared" si="1"/>
        <v>35</v>
      </c>
      <c r="L13" s="29">
        <f t="shared" si="2"/>
        <v>0</v>
      </c>
      <c r="M13" s="29">
        <f t="shared" si="3"/>
        <v>53580</v>
      </c>
      <c r="N13" s="29">
        <f t="shared" si="4"/>
        <v>55680</v>
      </c>
      <c r="O13" s="29">
        <f t="shared" si="5"/>
        <v>2100</v>
      </c>
      <c r="P13" s="29" t="str">
        <f>IF(O13&lt;time_NORMS!E13,INT((time_NORMS!E13-O13+59)/60)*time_NORMS!F13,"0,00")</f>
        <v>0,00</v>
      </c>
      <c r="Q13" s="29" t="str">
        <f>IF(O13&gt;time_NORMS!E13,INT((O13-time_NORMS!E13)/60)*time_NORMS!G13,"0,00")</f>
        <v>0,00</v>
      </c>
      <c r="R13" s="31">
        <f t="shared" si="6"/>
        <v>0</v>
      </c>
      <c r="S13" s="32">
        <f t="shared" si="7"/>
        <v>0</v>
      </c>
      <c r="T13" s="30">
        <f t="shared" si="8"/>
        <v>0</v>
      </c>
      <c r="U13" s="35">
        <f t="shared" si="9"/>
        <v>0</v>
      </c>
    </row>
    <row r="14" spans="1:21" ht="12" customHeight="1">
      <c r="A14" s="23">
        <f>drivers_list!B14</f>
        <v>5</v>
      </c>
      <c r="B14" s="23" t="str">
        <f>drivers_list!C14</f>
        <v>Зайцева Тетяна </v>
      </c>
      <c r="C14" s="23" t="str">
        <f>drivers_list!E14</f>
        <v>Ладигіна Катерина </v>
      </c>
      <c r="D14" s="24">
        <v>14</v>
      </c>
      <c r="E14" s="24">
        <v>33</v>
      </c>
      <c r="F14" s="25">
        <v>0</v>
      </c>
      <c r="G14" s="26">
        <v>15</v>
      </c>
      <c r="H14" s="26">
        <v>8</v>
      </c>
      <c r="I14" s="27">
        <v>0</v>
      </c>
      <c r="J14" s="28">
        <f t="shared" si="0"/>
        <v>0</v>
      </c>
      <c r="K14" s="28">
        <f t="shared" si="1"/>
        <v>35</v>
      </c>
      <c r="L14" s="29">
        <f t="shared" si="2"/>
        <v>0</v>
      </c>
      <c r="M14" s="29">
        <f t="shared" si="3"/>
        <v>52380</v>
      </c>
      <c r="N14" s="29">
        <f t="shared" si="4"/>
        <v>54480</v>
      </c>
      <c r="O14" s="29">
        <f t="shared" si="5"/>
        <v>2100</v>
      </c>
      <c r="P14" s="29" t="str">
        <f>IF(O14&lt;time_NORMS!E14,INT((time_NORMS!E14-O14+59)/60)*time_NORMS!F14,"0,00")</f>
        <v>0,00</v>
      </c>
      <c r="Q14" s="29" t="str">
        <f>IF(O14&gt;time_NORMS!E14,INT((O14-time_NORMS!E14)/60)*time_NORMS!G14,"0,00")</f>
        <v>0,00</v>
      </c>
      <c r="R14" s="31">
        <f t="shared" si="6"/>
        <v>0</v>
      </c>
      <c r="S14" s="32">
        <f t="shared" si="7"/>
        <v>0</v>
      </c>
      <c r="T14" s="30">
        <f t="shared" si="8"/>
        <v>0</v>
      </c>
      <c r="U14" s="35">
        <f t="shared" si="9"/>
        <v>0</v>
      </c>
    </row>
    <row r="15" spans="1:21" ht="12" customHeight="1">
      <c r="A15" s="23">
        <f>drivers_list!B15</f>
        <v>6</v>
      </c>
      <c r="B15" s="23" t="str">
        <f>drivers_list!C15</f>
        <v>Панюхно Анна</v>
      </c>
      <c r="C15" s="23" t="str">
        <f>drivers_list!E15</f>
        <v>Белькович Вилина</v>
      </c>
      <c r="D15" s="24">
        <v>15</v>
      </c>
      <c r="E15" s="24">
        <v>22</v>
      </c>
      <c r="F15" s="25">
        <v>0</v>
      </c>
      <c r="G15" s="26">
        <v>16</v>
      </c>
      <c r="H15" s="26">
        <v>7</v>
      </c>
      <c r="I15" s="27">
        <v>0</v>
      </c>
      <c r="J15" s="28">
        <f t="shared" si="0"/>
        <v>0</v>
      </c>
      <c r="K15" s="28">
        <f t="shared" si="1"/>
        <v>45</v>
      </c>
      <c r="L15" s="29">
        <f t="shared" si="2"/>
        <v>0</v>
      </c>
      <c r="M15" s="29">
        <f t="shared" si="3"/>
        <v>55320</v>
      </c>
      <c r="N15" s="29">
        <f t="shared" si="4"/>
        <v>58020</v>
      </c>
      <c r="O15" s="29">
        <f t="shared" si="5"/>
        <v>2700</v>
      </c>
      <c r="P15" s="29" t="str">
        <f>IF(O15&lt;time_NORMS!E15,INT((time_NORMS!E15-O15+59)/60)*time_NORMS!F15,"0,00")</f>
        <v>0,00</v>
      </c>
      <c r="Q15" s="29">
        <f>IF(O15&gt;time_NORMS!E15,INT((O15-time_NORMS!E15)/60)*time_NORMS!G15,"0,00")</f>
        <v>100</v>
      </c>
      <c r="R15" s="31">
        <f t="shared" si="6"/>
        <v>0</v>
      </c>
      <c r="S15" s="32">
        <f t="shared" si="7"/>
        <v>1</v>
      </c>
      <c r="T15" s="30">
        <f t="shared" si="8"/>
        <v>40</v>
      </c>
      <c r="U15" s="35">
        <f t="shared" si="9"/>
        <v>100</v>
      </c>
    </row>
    <row r="16" spans="1:21" ht="12" customHeight="1">
      <c r="A16" s="23">
        <f>drivers_list!B16</f>
        <v>7</v>
      </c>
      <c r="B16" s="23" t="str">
        <f>drivers_list!C16</f>
        <v>МИЛАШКА (Корнієнко Дар’я)</v>
      </c>
      <c r="C16" s="23" t="str">
        <f>drivers_list!E16</f>
        <v>Шуригіна Ганна</v>
      </c>
      <c r="D16" s="24">
        <v>14</v>
      </c>
      <c r="E16" s="24">
        <v>32</v>
      </c>
      <c r="F16" s="25">
        <v>0</v>
      </c>
      <c r="G16" s="26">
        <v>15</v>
      </c>
      <c r="H16" s="26">
        <v>16</v>
      </c>
      <c r="I16" s="27">
        <v>0</v>
      </c>
      <c r="J16" s="28">
        <f t="shared" si="0"/>
        <v>0</v>
      </c>
      <c r="K16" s="28">
        <f t="shared" si="1"/>
        <v>44</v>
      </c>
      <c r="L16" s="29">
        <f t="shared" si="2"/>
        <v>0</v>
      </c>
      <c r="M16" s="29">
        <f t="shared" si="3"/>
        <v>52320</v>
      </c>
      <c r="N16" s="29">
        <f t="shared" si="4"/>
        <v>54960</v>
      </c>
      <c r="O16" s="29">
        <f t="shared" si="5"/>
        <v>2640</v>
      </c>
      <c r="P16" s="29" t="str">
        <f>IF(O16&lt;time_NORMS!E16,INT((time_NORMS!E16-O16+59)/60)*time_NORMS!F16,"0,00")</f>
        <v>0,00</v>
      </c>
      <c r="Q16" s="29">
        <f>IF(O16&gt;time_NORMS!E16,INT((O16-time_NORMS!E16)/60)*time_NORMS!G16,"0,00")</f>
        <v>90</v>
      </c>
      <c r="R16" s="31">
        <f t="shared" si="6"/>
        <v>0</v>
      </c>
      <c r="S16" s="32">
        <f t="shared" si="7"/>
        <v>1</v>
      </c>
      <c r="T16" s="30">
        <f t="shared" si="8"/>
        <v>30</v>
      </c>
      <c r="U16" s="35">
        <f t="shared" si="9"/>
        <v>90</v>
      </c>
    </row>
    <row r="17" spans="1:21" ht="12" customHeight="1">
      <c r="A17" s="23">
        <f>drivers_list!B17</f>
        <v>8</v>
      </c>
      <c r="B17" s="23" t="str">
        <f>drivers_list!C17</f>
        <v>КОРЖ Альона  </v>
      </c>
      <c r="C17" s="23" t="str">
        <f>drivers_list!E17</f>
        <v>Палій Оксана </v>
      </c>
      <c r="D17" s="24">
        <v>15</v>
      </c>
      <c r="E17" s="24">
        <v>50</v>
      </c>
      <c r="F17" s="25">
        <v>0</v>
      </c>
      <c r="G17" s="26">
        <v>16</v>
      </c>
      <c r="H17" s="26">
        <v>25</v>
      </c>
      <c r="I17" s="27">
        <v>0</v>
      </c>
      <c r="J17" s="28">
        <f t="shared" si="0"/>
        <v>0</v>
      </c>
      <c r="K17" s="28">
        <f t="shared" si="1"/>
        <v>35</v>
      </c>
      <c r="L17" s="29">
        <f t="shared" si="2"/>
        <v>0</v>
      </c>
      <c r="M17" s="29">
        <f t="shared" si="3"/>
        <v>57000</v>
      </c>
      <c r="N17" s="29">
        <f t="shared" si="4"/>
        <v>59100</v>
      </c>
      <c r="O17" s="29">
        <f t="shared" si="5"/>
        <v>2100</v>
      </c>
      <c r="P17" s="29" t="str">
        <f>IF(O17&lt;time_NORMS!E17,INT((time_NORMS!E17-O17+59)/60)*time_NORMS!F17,"0,00")</f>
        <v>0,00</v>
      </c>
      <c r="Q17" s="29" t="str">
        <f>IF(O17&gt;time_NORMS!E17,INT((O17-time_NORMS!E17)/60)*time_NORMS!G17,"0,00")</f>
        <v>0,00</v>
      </c>
      <c r="R17" s="31">
        <f t="shared" si="6"/>
        <v>0</v>
      </c>
      <c r="S17" s="32">
        <f t="shared" si="7"/>
        <v>0</v>
      </c>
      <c r="T17" s="30">
        <f t="shared" si="8"/>
        <v>0</v>
      </c>
      <c r="U17" s="35">
        <f t="shared" si="9"/>
        <v>0</v>
      </c>
    </row>
    <row r="18" spans="1:21" ht="12" customHeight="1">
      <c r="A18" s="23">
        <f>drivers_list!B18</f>
        <v>9</v>
      </c>
      <c r="B18" s="23" t="str">
        <f>drivers_list!C18</f>
        <v>Корж Юлія</v>
      </c>
      <c r="C18" s="23" t="str">
        <f>drivers_list!E18</f>
        <v>Носенко Ольга</v>
      </c>
      <c r="D18" s="24">
        <v>14</v>
      </c>
      <c r="E18" s="24">
        <v>47</v>
      </c>
      <c r="F18" s="25">
        <v>0</v>
      </c>
      <c r="G18" s="26">
        <v>15</v>
      </c>
      <c r="H18" s="26">
        <v>22</v>
      </c>
      <c r="I18" s="27">
        <v>0</v>
      </c>
      <c r="J18" s="28">
        <f t="shared" si="0"/>
        <v>0</v>
      </c>
      <c r="K18" s="28">
        <f t="shared" si="1"/>
        <v>35</v>
      </c>
      <c r="L18" s="29">
        <f t="shared" si="2"/>
        <v>0</v>
      </c>
      <c r="M18" s="29">
        <f t="shared" si="3"/>
        <v>53220</v>
      </c>
      <c r="N18" s="29">
        <f t="shared" si="4"/>
        <v>55320</v>
      </c>
      <c r="O18" s="29">
        <f t="shared" si="5"/>
        <v>2100</v>
      </c>
      <c r="P18" s="29" t="str">
        <f>IF(O18&lt;time_NORMS!E18,INT((time_NORMS!E18-O18+59)/60)*time_NORMS!F18,"0,00")</f>
        <v>0,00</v>
      </c>
      <c r="Q18" s="29" t="str">
        <f>IF(O18&gt;time_NORMS!E18,INT((O18-time_NORMS!E18)/60)*time_NORMS!G18,"0,00")</f>
        <v>0,00</v>
      </c>
      <c r="R18" s="31">
        <f t="shared" si="6"/>
        <v>0</v>
      </c>
      <c r="S18" s="32">
        <f t="shared" si="7"/>
        <v>0</v>
      </c>
      <c r="T18" s="30">
        <f t="shared" si="8"/>
        <v>0</v>
      </c>
      <c r="U18" s="35">
        <f t="shared" si="9"/>
        <v>0</v>
      </c>
    </row>
    <row r="19" spans="1:21" ht="12" customHeight="1">
      <c r="A19" s="23">
        <f>drivers_list!B19</f>
        <v>10</v>
      </c>
      <c r="B19" s="23" t="str">
        <f>drivers_list!C19</f>
        <v>Хребтієвська Надія</v>
      </c>
      <c r="C19" s="23" t="str">
        <f>drivers_list!E19</f>
        <v>Данченко Світлана</v>
      </c>
      <c r="D19" s="24">
        <v>14</v>
      </c>
      <c r="E19" s="24">
        <v>46</v>
      </c>
      <c r="F19" s="25">
        <v>0</v>
      </c>
      <c r="G19" s="26">
        <v>15</v>
      </c>
      <c r="H19" s="26">
        <v>21</v>
      </c>
      <c r="I19" s="27">
        <v>0</v>
      </c>
      <c r="J19" s="28">
        <f t="shared" si="0"/>
        <v>0</v>
      </c>
      <c r="K19" s="28">
        <f t="shared" si="1"/>
        <v>35</v>
      </c>
      <c r="L19" s="29">
        <f t="shared" si="2"/>
        <v>0</v>
      </c>
      <c r="M19" s="29">
        <f t="shared" si="3"/>
        <v>53160</v>
      </c>
      <c r="N19" s="29">
        <f t="shared" si="4"/>
        <v>55260</v>
      </c>
      <c r="O19" s="29">
        <f t="shared" si="5"/>
        <v>2100</v>
      </c>
      <c r="P19" s="29" t="str">
        <f>IF(O19&lt;time_NORMS!E19,INT((time_NORMS!E19-O19+59)/60)*time_NORMS!F19,"0,00")</f>
        <v>0,00</v>
      </c>
      <c r="Q19" s="29" t="str">
        <f>IF(O19&gt;time_NORMS!E19,INT((O19-time_NORMS!E19)/60)*time_NORMS!G19,"0,00")</f>
        <v>0,00</v>
      </c>
      <c r="R19" s="31">
        <f t="shared" si="6"/>
        <v>0</v>
      </c>
      <c r="S19" s="32">
        <f t="shared" si="7"/>
        <v>0</v>
      </c>
      <c r="T19" s="30">
        <f t="shared" si="8"/>
        <v>0</v>
      </c>
      <c r="U19" s="35">
        <f t="shared" si="9"/>
        <v>0</v>
      </c>
    </row>
    <row r="20" spans="1:21" ht="12" customHeight="1">
      <c r="A20" s="23">
        <f>drivers_list!B20</f>
        <v>11</v>
      </c>
      <c r="B20" s="23" t="str">
        <f>drivers_list!C20</f>
        <v>Смирнова Олена</v>
      </c>
      <c r="C20" s="23" t="str">
        <f>drivers_list!E20</f>
        <v>Сачко Юлія</v>
      </c>
      <c r="D20" s="24">
        <v>14</v>
      </c>
      <c r="E20" s="24">
        <v>50</v>
      </c>
      <c r="F20" s="25">
        <v>0</v>
      </c>
      <c r="G20" s="26">
        <v>15</v>
      </c>
      <c r="H20" s="26">
        <v>25</v>
      </c>
      <c r="I20" s="27">
        <v>0</v>
      </c>
      <c r="J20" s="28">
        <f t="shared" si="0"/>
        <v>0</v>
      </c>
      <c r="K20" s="28">
        <f t="shared" si="1"/>
        <v>35</v>
      </c>
      <c r="L20" s="29">
        <f t="shared" si="2"/>
        <v>0</v>
      </c>
      <c r="M20" s="29">
        <f t="shared" si="3"/>
        <v>53400</v>
      </c>
      <c r="N20" s="29">
        <f t="shared" si="4"/>
        <v>55500</v>
      </c>
      <c r="O20" s="29">
        <f t="shared" si="5"/>
        <v>2100</v>
      </c>
      <c r="P20" s="29" t="str">
        <f>IF(O20&lt;time_NORMS!E20,INT((time_NORMS!E20-O20+59)/60)*time_NORMS!F20,"0,00")</f>
        <v>0,00</v>
      </c>
      <c r="Q20" s="29" t="str">
        <f>IF(O20&gt;time_NORMS!E20,INT((O20-time_NORMS!E20)/60)*time_NORMS!G20,"0,00")</f>
        <v>0,00</v>
      </c>
      <c r="R20" s="31">
        <f t="shared" si="6"/>
        <v>0</v>
      </c>
      <c r="S20" s="32">
        <f t="shared" si="7"/>
        <v>0</v>
      </c>
      <c r="T20" s="30">
        <f t="shared" si="8"/>
        <v>0</v>
      </c>
      <c r="U20" s="35">
        <f t="shared" si="9"/>
        <v>0</v>
      </c>
    </row>
    <row r="21" spans="1:21" ht="12" customHeight="1">
      <c r="A21" s="23">
        <f>drivers_list!B21</f>
        <v>12</v>
      </c>
      <c r="B21" s="23" t="str">
        <f>drivers_list!C21</f>
        <v>Рыбальченко Алла</v>
      </c>
      <c r="C21" s="23" t="str">
        <f>drivers_list!E21</f>
        <v>Сопига Юлия</v>
      </c>
      <c r="D21" s="24">
        <v>15</v>
      </c>
      <c r="E21" s="24">
        <v>40</v>
      </c>
      <c r="F21" s="25">
        <v>0</v>
      </c>
      <c r="G21" s="26">
        <v>16</v>
      </c>
      <c r="H21" s="26">
        <v>15</v>
      </c>
      <c r="I21" s="27">
        <v>0</v>
      </c>
      <c r="J21" s="28">
        <f t="shared" si="0"/>
        <v>0</v>
      </c>
      <c r="K21" s="28">
        <f t="shared" si="1"/>
        <v>35</v>
      </c>
      <c r="L21" s="29">
        <f t="shared" si="2"/>
        <v>0</v>
      </c>
      <c r="M21" s="29">
        <f t="shared" si="3"/>
        <v>56400</v>
      </c>
      <c r="N21" s="29">
        <f t="shared" si="4"/>
        <v>58500</v>
      </c>
      <c r="O21" s="29">
        <f t="shared" si="5"/>
        <v>2100</v>
      </c>
      <c r="P21" s="29" t="str">
        <f>IF(O21&lt;time_NORMS!E21,INT((time_NORMS!E21-O21+59)/60)*time_NORMS!F21,"0,00")</f>
        <v>0,00</v>
      </c>
      <c r="Q21" s="29" t="str">
        <f>IF(O21&gt;time_NORMS!E21,INT((O21-time_NORMS!E21)/60)*time_NORMS!G21,"0,00")</f>
        <v>0,00</v>
      </c>
      <c r="R21" s="31">
        <f t="shared" si="6"/>
        <v>0</v>
      </c>
      <c r="S21" s="32">
        <f t="shared" si="7"/>
        <v>0</v>
      </c>
      <c r="T21" s="30">
        <f t="shared" si="8"/>
        <v>0</v>
      </c>
      <c r="U21" s="35">
        <f t="shared" si="9"/>
        <v>0</v>
      </c>
    </row>
    <row r="22" spans="1:21" ht="12" customHeight="1">
      <c r="A22" s="23">
        <f>drivers_list!B22</f>
        <v>13</v>
      </c>
      <c r="B22" s="23" t="str">
        <f>drivers_list!C22</f>
        <v>Коваленко Оксана</v>
      </c>
      <c r="C22" s="23" t="str">
        <f>drivers_list!E22</f>
        <v>Свидзінська Ганна</v>
      </c>
      <c r="D22" s="24">
        <v>14</v>
      </c>
      <c r="E22" s="24">
        <v>48</v>
      </c>
      <c r="F22" s="25">
        <v>0</v>
      </c>
      <c r="G22" s="26">
        <v>15</v>
      </c>
      <c r="H22" s="26">
        <v>29</v>
      </c>
      <c r="I22" s="27">
        <v>0</v>
      </c>
      <c r="J22" s="28">
        <f t="shared" si="0"/>
        <v>0</v>
      </c>
      <c r="K22" s="28">
        <f t="shared" si="1"/>
        <v>41</v>
      </c>
      <c r="L22" s="29">
        <f t="shared" si="2"/>
        <v>0</v>
      </c>
      <c r="M22" s="29">
        <f t="shared" si="3"/>
        <v>53280</v>
      </c>
      <c r="N22" s="29">
        <f t="shared" si="4"/>
        <v>55740</v>
      </c>
      <c r="O22" s="29">
        <f t="shared" si="5"/>
        <v>2460</v>
      </c>
      <c r="P22" s="29" t="str">
        <f>IF(O22&lt;time_NORMS!E22,INT((time_NORMS!E22-O22+59)/60)*time_NORMS!F22,"0,00")</f>
        <v>0,00</v>
      </c>
      <c r="Q22" s="29">
        <f>IF(O22&gt;time_NORMS!E22,INT((O22-time_NORMS!E22)/60)*time_NORMS!G22,"0,00")</f>
        <v>60</v>
      </c>
      <c r="R22" s="31">
        <f t="shared" si="6"/>
        <v>0</v>
      </c>
      <c r="S22" s="32">
        <f t="shared" si="7"/>
        <v>1</v>
      </c>
      <c r="T22" s="30">
        <f t="shared" si="8"/>
        <v>0</v>
      </c>
      <c r="U22" s="35">
        <f t="shared" si="9"/>
        <v>60</v>
      </c>
    </row>
    <row r="23" spans="1:21" ht="12" customHeight="1">
      <c r="A23" s="23">
        <f>drivers_list!B23</f>
        <v>14</v>
      </c>
      <c r="B23" s="23" t="str">
        <f>drivers_list!C23</f>
        <v>Герасимчук Світлана</v>
      </c>
      <c r="C23" s="23" t="str">
        <f>drivers_list!E23</f>
        <v>Корицька Тетяна</v>
      </c>
      <c r="D23" s="24">
        <v>15</v>
      </c>
      <c r="E23" s="24">
        <v>11</v>
      </c>
      <c r="F23" s="25">
        <v>0</v>
      </c>
      <c r="G23" s="26">
        <v>15</v>
      </c>
      <c r="H23" s="26">
        <v>46</v>
      </c>
      <c r="I23" s="27">
        <v>0</v>
      </c>
      <c r="J23" s="28">
        <f t="shared" si="0"/>
        <v>0</v>
      </c>
      <c r="K23" s="28">
        <f t="shared" si="1"/>
        <v>35</v>
      </c>
      <c r="L23" s="29">
        <f t="shared" si="2"/>
        <v>0</v>
      </c>
      <c r="M23" s="29">
        <f t="shared" si="3"/>
        <v>54660</v>
      </c>
      <c r="N23" s="29">
        <f t="shared" si="4"/>
        <v>56760</v>
      </c>
      <c r="O23" s="29">
        <f t="shared" si="5"/>
        <v>2100</v>
      </c>
      <c r="P23" s="29" t="str">
        <f>IF(O23&lt;time_NORMS!E23,INT((time_NORMS!E23-O23+59)/60)*time_NORMS!F23,"0,00")</f>
        <v>0,00</v>
      </c>
      <c r="Q23" s="29" t="str">
        <f>IF(O23&gt;time_NORMS!E23,INT((O23-time_NORMS!E23)/60)*time_NORMS!G23,"0,00")</f>
        <v>0,00</v>
      </c>
      <c r="R23" s="31">
        <f t="shared" si="6"/>
        <v>0</v>
      </c>
      <c r="S23" s="32">
        <f t="shared" si="7"/>
        <v>0</v>
      </c>
      <c r="T23" s="30">
        <f t="shared" si="8"/>
        <v>0</v>
      </c>
      <c r="U23" s="35">
        <f t="shared" si="9"/>
        <v>0</v>
      </c>
    </row>
    <row r="24" spans="1:21" ht="12" customHeight="1">
      <c r="A24" s="23">
        <f>drivers_list!B24</f>
        <v>15</v>
      </c>
      <c r="B24" s="23" t="str">
        <f>drivers_list!C24</f>
        <v>Макова Анастасія</v>
      </c>
      <c r="C24" s="23" t="str">
        <f>drivers_list!E24</f>
        <v>Ваганова Юлія</v>
      </c>
      <c r="D24" s="24">
        <v>14</v>
      </c>
      <c r="E24" s="24">
        <v>55</v>
      </c>
      <c r="F24" s="25">
        <v>0</v>
      </c>
      <c r="G24" s="26">
        <v>15</v>
      </c>
      <c r="H24" s="26">
        <v>30</v>
      </c>
      <c r="I24" s="27">
        <v>0</v>
      </c>
      <c r="J24" s="28">
        <f t="shared" si="0"/>
        <v>0</v>
      </c>
      <c r="K24" s="28">
        <f t="shared" si="1"/>
        <v>35</v>
      </c>
      <c r="L24" s="29">
        <f t="shared" si="2"/>
        <v>0</v>
      </c>
      <c r="M24" s="29">
        <f t="shared" si="3"/>
        <v>53700</v>
      </c>
      <c r="N24" s="29">
        <f t="shared" si="4"/>
        <v>55800</v>
      </c>
      <c r="O24" s="29">
        <f t="shared" si="5"/>
        <v>2100</v>
      </c>
      <c r="P24" s="29" t="str">
        <f>IF(O24&lt;time_NORMS!E24,INT((time_NORMS!E24-O24+59)/60)*time_NORMS!F24,"0,00")</f>
        <v>0,00</v>
      </c>
      <c r="Q24" s="29" t="str">
        <f>IF(O24&gt;time_NORMS!E24,INT((O24-time_NORMS!E24)/60)*time_NORMS!G24,"0,00")</f>
        <v>0,00</v>
      </c>
      <c r="R24" s="31">
        <f t="shared" si="6"/>
        <v>0</v>
      </c>
      <c r="S24" s="32">
        <f t="shared" si="7"/>
        <v>0</v>
      </c>
      <c r="T24" s="30">
        <f t="shared" si="8"/>
        <v>0</v>
      </c>
      <c r="U24" s="35">
        <f t="shared" si="9"/>
        <v>0</v>
      </c>
    </row>
    <row r="25" spans="1:21" ht="12" customHeight="1">
      <c r="A25" s="23">
        <f>drivers_list!B25</f>
        <v>16</v>
      </c>
      <c r="B25" s="23" t="str">
        <f>drivers_list!C25</f>
        <v>Дробович Анна </v>
      </c>
      <c r="C25" s="23" t="str">
        <f>drivers_list!E25</f>
        <v>Ткаліч Ірина </v>
      </c>
      <c r="D25" s="24">
        <v>15</v>
      </c>
      <c r="E25" s="24">
        <v>39</v>
      </c>
      <c r="F25" s="25">
        <v>0</v>
      </c>
      <c r="G25" s="26">
        <v>16</v>
      </c>
      <c r="H25" s="26">
        <v>14</v>
      </c>
      <c r="I25" s="27">
        <v>0</v>
      </c>
      <c r="J25" s="28">
        <f t="shared" si="0"/>
        <v>0</v>
      </c>
      <c r="K25" s="28">
        <f t="shared" si="1"/>
        <v>35</v>
      </c>
      <c r="L25" s="29">
        <f t="shared" si="2"/>
        <v>0</v>
      </c>
      <c r="M25" s="29">
        <f t="shared" si="3"/>
        <v>56340</v>
      </c>
      <c r="N25" s="29">
        <f t="shared" si="4"/>
        <v>58440</v>
      </c>
      <c r="O25" s="29">
        <f t="shared" si="5"/>
        <v>2100</v>
      </c>
      <c r="P25" s="29" t="str">
        <f>IF(O25&lt;time_NORMS!E25,INT((time_NORMS!E25-O25+59)/60)*time_NORMS!F25,"0,00")</f>
        <v>0,00</v>
      </c>
      <c r="Q25" s="29" t="str">
        <f>IF(O25&gt;time_NORMS!E25,INT((O25-time_NORMS!E25)/60)*time_NORMS!G25,"0,00")</f>
        <v>0,00</v>
      </c>
      <c r="R25" s="31">
        <f t="shared" si="6"/>
        <v>0</v>
      </c>
      <c r="S25" s="32">
        <f t="shared" si="7"/>
        <v>0</v>
      </c>
      <c r="T25" s="30">
        <f t="shared" si="8"/>
        <v>0</v>
      </c>
      <c r="U25" s="35">
        <f t="shared" si="9"/>
        <v>0</v>
      </c>
    </row>
    <row r="26" spans="1:21" ht="12" customHeight="1">
      <c r="A26" s="23">
        <f>drivers_list!B26</f>
        <v>17</v>
      </c>
      <c r="B26" s="23" t="str">
        <f>drivers_list!C26</f>
        <v>Кравець Ірина</v>
      </c>
      <c r="C26" s="23" t="str">
        <f>drivers_list!E26</f>
        <v>Леонова Олена</v>
      </c>
      <c r="D26" s="24">
        <v>15</v>
      </c>
      <c r="E26" s="24">
        <v>17</v>
      </c>
      <c r="F26" s="25">
        <v>0</v>
      </c>
      <c r="G26" s="26">
        <v>15</v>
      </c>
      <c r="H26" s="26">
        <v>52</v>
      </c>
      <c r="I26" s="27">
        <v>0</v>
      </c>
      <c r="J26" s="28">
        <f t="shared" si="0"/>
        <v>0</v>
      </c>
      <c r="K26" s="28">
        <f t="shared" si="1"/>
        <v>35</v>
      </c>
      <c r="L26" s="29">
        <f t="shared" si="2"/>
        <v>0</v>
      </c>
      <c r="M26" s="29">
        <f t="shared" si="3"/>
        <v>55020</v>
      </c>
      <c r="N26" s="29">
        <f t="shared" si="4"/>
        <v>57120</v>
      </c>
      <c r="O26" s="29">
        <f t="shared" si="5"/>
        <v>2100</v>
      </c>
      <c r="P26" s="29" t="str">
        <f>IF(O26&lt;time_NORMS!E26,INT((time_NORMS!E26-O26+59)/60)*time_NORMS!F26,"0,00")</f>
        <v>0,00</v>
      </c>
      <c r="Q26" s="29" t="str">
        <f>IF(O26&gt;time_NORMS!E26,INT((O26-time_NORMS!E26)/60)*time_NORMS!G26,"0,00")</f>
        <v>0,00</v>
      </c>
      <c r="R26" s="31">
        <f t="shared" si="6"/>
        <v>0</v>
      </c>
      <c r="S26" s="32">
        <f t="shared" si="7"/>
        <v>0</v>
      </c>
      <c r="T26" s="30">
        <f t="shared" si="8"/>
        <v>0</v>
      </c>
      <c r="U26" s="35">
        <f t="shared" si="9"/>
        <v>0</v>
      </c>
    </row>
    <row r="27" spans="1:21" ht="12" customHeight="1">
      <c r="A27" s="23">
        <f>drivers_list!B27</f>
        <v>18</v>
      </c>
      <c r="B27" s="23" t="str">
        <f>drivers_list!C27</f>
        <v>Шульга Ганна</v>
      </c>
      <c r="C27" s="23" t="str">
        <f>drivers_list!E27</f>
        <v>Івершень Тетяна</v>
      </c>
      <c r="D27" s="24">
        <v>14</v>
      </c>
      <c r="E27" s="24">
        <v>59</v>
      </c>
      <c r="F27" s="25">
        <v>0</v>
      </c>
      <c r="G27" s="26">
        <v>15</v>
      </c>
      <c r="H27" s="26">
        <v>34</v>
      </c>
      <c r="I27" s="27">
        <v>0</v>
      </c>
      <c r="J27" s="28">
        <f t="shared" si="0"/>
        <v>0</v>
      </c>
      <c r="K27" s="28">
        <f t="shared" si="1"/>
        <v>35</v>
      </c>
      <c r="L27" s="29">
        <f t="shared" si="2"/>
        <v>0</v>
      </c>
      <c r="M27" s="29">
        <f t="shared" si="3"/>
        <v>53940</v>
      </c>
      <c r="N27" s="29">
        <f t="shared" si="4"/>
        <v>56040</v>
      </c>
      <c r="O27" s="29">
        <f t="shared" si="5"/>
        <v>2100</v>
      </c>
      <c r="P27" s="29" t="str">
        <f>IF(O27&lt;time_NORMS!E27,INT((time_NORMS!E27-O27+59)/60)*time_NORMS!F27,"0,00")</f>
        <v>0,00</v>
      </c>
      <c r="Q27" s="29" t="str">
        <f>IF(O27&gt;time_NORMS!E27,INT((O27-time_NORMS!E27)/60)*time_NORMS!G27,"0,00")</f>
        <v>0,00</v>
      </c>
      <c r="R27" s="31">
        <f t="shared" si="6"/>
        <v>0</v>
      </c>
      <c r="S27" s="32">
        <f t="shared" si="7"/>
        <v>0</v>
      </c>
      <c r="T27" s="30">
        <f t="shared" si="8"/>
        <v>0</v>
      </c>
      <c r="U27" s="35">
        <f t="shared" si="9"/>
        <v>0</v>
      </c>
    </row>
    <row r="28" spans="1:21" ht="12" customHeight="1">
      <c r="A28" s="23">
        <f>drivers_list!B28</f>
        <v>19</v>
      </c>
      <c r="B28" s="23" t="str">
        <f>drivers_list!C28</f>
        <v>Хомяк Ірина</v>
      </c>
      <c r="C28" s="23" t="str">
        <f>drivers_list!E28</f>
        <v>Федина Юлія</v>
      </c>
      <c r="D28" s="24">
        <v>15</v>
      </c>
      <c r="E28" s="24">
        <v>5</v>
      </c>
      <c r="F28" s="25">
        <v>0</v>
      </c>
      <c r="G28" s="26">
        <v>15</v>
      </c>
      <c r="H28" s="26">
        <v>40</v>
      </c>
      <c r="I28" s="27">
        <v>0</v>
      </c>
      <c r="J28" s="28">
        <f t="shared" si="0"/>
        <v>0</v>
      </c>
      <c r="K28" s="28">
        <f t="shared" si="1"/>
        <v>35</v>
      </c>
      <c r="L28" s="29">
        <f t="shared" si="2"/>
        <v>0</v>
      </c>
      <c r="M28" s="29">
        <f t="shared" si="3"/>
        <v>54300</v>
      </c>
      <c r="N28" s="29">
        <f t="shared" si="4"/>
        <v>56400</v>
      </c>
      <c r="O28" s="29">
        <f t="shared" si="5"/>
        <v>2100</v>
      </c>
      <c r="P28" s="29" t="str">
        <f>IF(O28&lt;time_NORMS!E28,INT((time_NORMS!E28-O28+59)/60)*time_NORMS!F28,"0,00")</f>
        <v>0,00</v>
      </c>
      <c r="Q28" s="29" t="str">
        <f>IF(O28&gt;time_NORMS!E28,INT((O28-time_NORMS!E28)/60)*time_NORMS!G28,"0,00")</f>
        <v>0,00</v>
      </c>
      <c r="R28" s="31">
        <f t="shared" si="6"/>
        <v>0</v>
      </c>
      <c r="S28" s="32">
        <f t="shared" si="7"/>
        <v>0</v>
      </c>
      <c r="T28" s="30">
        <f t="shared" si="8"/>
        <v>0</v>
      </c>
      <c r="U28" s="35">
        <f t="shared" si="9"/>
        <v>0</v>
      </c>
    </row>
    <row r="29" spans="1:21" ht="12" customHeight="1">
      <c r="A29" s="23">
        <f>drivers_list!B29</f>
        <v>20</v>
      </c>
      <c r="B29" s="23" t="str">
        <f>drivers_list!C29</f>
        <v>Котенко Оксана </v>
      </c>
      <c r="C29" s="23" t="str">
        <f>drivers_list!E29</f>
        <v>Резанко Ольга </v>
      </c>
      <c r="D29" s="24">
        <v>15</v>
      </c>
      <c r="E29" s="24">
        <v>9</v>
      </c>
      <c r="F29" s="25">
        <v>0</v>
      </c>
      <c r="G29" s="26">
        <v>15</v>
      </c>
      <c r="H29" s="26">
        <v>44</v>
      </c>
      <c r="I29" s="27">
        <v>0</v>
      </c>
      <c r="J29" s="28">
        <f t="shared" si="0"/>
        <v>0</v>
      </c>
      <c r="K29" s="28">
        <f t="shared" si="1"/>
        <v>35</v>
      </c>
      <c r="L29" s="29">
        <f t="shared" si="2"/>
        <v>0</v>
      </c>
      <c r="M29" s="29">
        <f t="shared" si="3"/>
        <v>54540</v>
      </c>
      <c r="N29" s="29">
        <f t="shared" si="4"/>
        <v>56640</v>
      </c>
      <c r="O29" s="29">
        <f t="shared" si="5"/>
        <v>2100</v>
      </c>
      <c r="P29" s="29" t="str">
        <f>IF(O29&lt;time_NORMS!E29,INT((time_NORMS!E29-O29+59)/60)*time_NORMS!F29,"0,00")</f>
        <v>0,00</v>
      </c>
      <c r="Q29" s="29" t="str">
        <f>IF(O29&gt;time_NORMS!E29,INT((O29-time_NORMS!E29)/60)*time_NORMS!G29,"0,00")</f>
        <v>0,00</v>
      </c>
      <c r="R29" s="31">
        <f t="shared" si="6"/>
        <v>0</v>
      </c>
      <c r="S29" s="32">
        <f t="shared" si="7"/>
        <v>0</v>
      </c>
      <c r="T29" s="30">
        <f t="shared" si="8"/>
        <v>0</v>
      </c>
      <c r="U29" s="35">
        <f t="shared" si="9"/>
        <v>0</v>
      </c>
    </row>
    <row r="30" spans="1:21" ht="12" customHeight="1">
      <c r="A30" s="23">
        <f>drivers_list!B30</f>
        <v>21</v>
      </c>
      <c r="B30" s="23" t="str">
        <f>drivers_list!C30</f>
        <v>Цвєткова Альона</v>
      </c>
      <c r="C30" s="23" t="str">
        <f>drivers_list!E30</f>
        <v>Горбаченко Наталія </v>
      </c>
      <c r="D30" s="24">
        <v>15</v>
      </c>
      <c r="E30" s="24">
        <v>35</v>
      </c>
      <c r="F30" s="25">
        <v>0</v>
      </c>
      <c r="G30" s="26">
        <v>16</v>
      </c>
      <c r="H30" s="26">
        <v>10</v>
      </c>
      <c r="I30" s="27">
        <v>0</v>
      </c>
      <c r="J30" s="28">
        <f t="shared" si="0"/>
        <v>0</v>
      </c>
      <c r="K30" s="28">
        <f t="shared" si="1"/>
        <v>35</v>
      </c>
      <c r="L30" s="29">
        <f t="shared" si="2"/>
        <v>0</v>
      </c>
      <c r="M30" s="29">
        <f t="shared" si="3"/>
        <v>56100</v>
      </c>
      <c r="N30" s="29">
        <f t="shared" si="4"/>
        <v>58200</v>
      </c>
      <c r="O30" s="29">
        <f t="shared" si="5"/>
        <v>2100</v>
      </c>
      <c r="P30" s="29" t="str">
        <f>IF(O30&lt;time_NORMS!E30,INT((time_NORMS!E30-O30+59)/60)*time_NORMS!F30,"0,00")</f>
        <v>0,00</v>
      </c>
      <c r="Q30" s="29" t="str">
        <f>IF(O30&gt;time_NORMS!E30,INT((O30-time_NORMS!E30)/60)*time_NORMS!G30,"0,00")</f>
        <v>0,00</v>
      </c>
      <c r="R30" s="31">
        <f t="shared" si="6"/>
        <v>0</v>
      </c>
      <c r="S30" s="32">
        <f t="shared" si="7"/>
        <v>0</v>
      </c>
      <c r="T30" s="30">
        <f t="shared" si="8"/>
        <v>0</v>
      </c>
      <c r="U30" s="35">
        <f t="shared" si="9"/>
        <v>0</v>
      </c>
    </row>
    <row r="31" spans="1:21" ht="12" customHeight="1">
      <c r="A31" s="23">
        <f>drivers_list!B31</f>
        <v>22</v>
      </c>
      <c r="B31" s="23" t="str">
        <f>drivers_list!C31</f>
        <v>Скопець Тетяна </v>
      </c>
      <c r="C31" s="23" t="str">
        <f>drivers_list!E31</f>
        <v>Гомонай Олена</v>
      </c>
      <c r="D31" s="24">
        <v>15</v>
      </c>
      <c r="E31" s="24">
        <v>13</v>
      </c>
      <c r="F31" s="25">
        <v>0</v>
      </c>
      <c r="G31" s="26">
        <v>15</v>
      </c>
      <c r="H31" s="26">
        <v>48</v>
      </c>
      <c r="I31" s="27">
        <v>0</v>
      </c>
      <c r="J31" s="28">
        <f t="shared" si="0"/>
        <v>0</v>
      </c>
      <c r="K31" s="28">
        <f t="shared" si="1"/>
        <v>35</v>
      </c>
      <c r="L31" s="29">
        <f t="shared" si="2"/>
        <v>0</v>
      </c>
      <c r="M31" s="29">
        <f t="shared" si="3"/>
        <v>54780</v>
      </c>
      <c r="N31" s="29">
        <f t="shared" si="4"/>
        <v>56880</v>
      </c>
      <c r="O31" s="29">
        <f t="shared" si="5"/>
        <v>2100</v>
      </c>
      <c r="P31" s="29" t="str">
        <f>IF(O31&lt;time_NORMS!E31,INT((time_NORMS!E31-O31+59)/60)*time_NORMS!F31,"0,00")</f>
        <v>0,00</v>
      </c>
      <c r="Q31" s="29" t="str">
        <f>IF(O31&gt;time_NORMS!E31,INT((O31-time_NORMS!E31)/60)*time_NORMS!G31,"0,00")</f>
        <v>0,00</v>
      </c>
      <c r="R31" s="31">
        <f t="shared" si="6"/>
        <v>0</v>
      </c>
      <c r="S31" s="32">
        <f t="shared" si="7"/>
        <v>0</v>
      </c>
      <c r="T31" s="30">
        <f t="shared" si="8"/>
        <v>0</v>
      </c>
      <c r="U31" s="35">
        <f t="shared" si="9"/>
        <v>0</v>
      </c>
    </row>
    <row r="32" spans="1:21" ht="12" customHeight="1">
      <c r="A32" s="23">
        <f>drivers_list!B32</f>
        <v>23</v>
      </c>
      <c r="B32" s="23" t="str">
        <f>drivers_list!C32</f>
        <v>Шийка Яна</v>
      </c>
      <c r="C32" s="23" t="str">
        <f>drivers_list!E32</f>
        <v>Яровенко Арина</v>
      </c>
      <c r="D32" s="24">
        <v>15</v>
      </c>
      <c r="E32" s="24">
        <v>25</v>
      </c>
      <c r="F32" s="25">
        <v>0</v>
      </c>
      <c r="G32" s="26">
        <v>16</v>
      </c>
      <c r="H32" s="26">
        <v>0</v>
      </c>
      <c r="I32" s="27">
        <v>0</v>
      </c>
      <c r="J32" s="28">
        <f t="shared" si="0"/>
        <v>0</v>
      </c>
      <c r="K32" s="28">
        <f t="shared" si="1"/>
        <v>35</v>
      </c>
      <c r="L32" s="29">
        <f t="shared" si="2"/>
        <v>0</v>
      </c>
      <c r="M32" s="29">
        <f t="shared" si="3"/>
        <v>55500</v>
      </c>
      <c r="N32" s="29">
        <f t="shared" si="4"/>
        <v>57600</v>
      </c>
      <c r="O32" s="29">
        <f t="shared" si="5"/>
        <v>2100</v>
      </c>
      <c r="P32" s="29" t="str">
        <f>IF(O32&lt;time_NORMS!E32,INT((time_NORMS!E32-O32+59)/60)*time_NORMS!F32,"0,00")</f>
        <v>0,00</v>
      </c>
      <c r="Q32" s="29" t="str">
        <f>IF(O32&gt;time_NORMS!E32,INT((O32-time_NORMS!E32)/60)*time_NORMS!G32,"0,00")</f>
        <v>0,00</v>
      </c>
      <c r="R32" s="31">
        <f t="shared" si="6"/>
        <v>0</v>
      </c>
      <c r="S32" s="32">
        <f t="shared" si="7"/>
        <v>0</v>
      </c>
      <c r="T32" s="30">
        <f t="shared" si="8"/>
        <v>0</v>
      </c>
      <c r="U32" s="35">
        <f t="shared" si="9"/>
        <v>0</v>
      </c>
    </row>
    <row r="33" spans="1:21" ht="12" customHeight="1">
      <c r="A33" s="23">
        <f>drivers_list!B33</f>
        <v>24</v>
      </c>
      <c r="B33" s="23" t="str">
        <f>drivers_list!C33</f>
        <v>Ганжа Христина </v>
      </c>
      <c r="C33" s="23" t="str">
        <f>drivers_list!E33</f>
        <v>Полякова Валентина </v>
      </c>
      <c r="D33" s="24">
        <v>15</v>
      </c>
      <c r="E33" s="24">
        <v>29</v>
      </c>
      <c r="F33" s="25">
        <v>0</v>
      </c>
      <c r="G33" s="26">
        <v>16</v>
      </c>
      <c r="H33" s="26">
        <v>4</v>
      </c>
      <c r="I33" s="27">
        <v>0</v>
      </c>
      <c r="J33" s="28">
        <f t="shared" si="0"/>
        <v>0</v>
      </c>
      <c r="K33" s="28">
        <f t="shared" si="1"/>
        <v>35</v>
      </c>
      <c r="L33" s="29">
        <f t="shared" si="2"/>
        <v>0</v>
      </c>
      <c r="M33" s="29">
        <f t="shared" si="3"/>
        <v>55740</v>
      </c>
      <c r="N33" s="29">
        <f t="shared" si="4"/>
        <v>57840</v>
      </c>
      <c r="O33" s="29">
        <f t="shared" si="5"/>
        <v>2100</v>
      </c>
      <c r="P33" s="29" t="str">
        <f>IF(O33&lt;time_NORMS!E33,INT((time_NORMS!E33-O33+59)/60)*time_NORMS!F33,"0,00")</f>
        <v>0,00</v>
      </c>
      <c r="Q33" s="29" t="str">
        <f>IF(O33&gt;time_NORMS!E33,INT((O33-time_NORMS!E33)/60)*time_NORMS!G33,"0,00")</f>
        <v>0,00</v>
      </c>
      <c r="R33" s="31">
        <f t="shared" si="6"/>
        <v>0</v>
      </c>
      <c r="S33" s="32">
        <f t="shared" si="7"/>
        <v>0</v>
      </c>
      <c r="T33" s="30">
        <f t="shared" si="8"/>
        <v>0</v>
      </c>
      <c r="U33" s="35">
        <f t="shared" si="9"/>
        <v>0</v>
      </c>
    </row>
    <row r="34" spans="1:21" ht="12" customHeight="1">
      <c r="A34" s="23">
        <f>drivers_list!B34</f>
        <v>25</v>
      </c>
      <c r="B34" s="23" t="str">
        <f>drivers_list!C34</f>
        <v>Юнашева Юлія </v>
      </c>
      <c r="C34" s="23" t="str">
        <f>drivers_list!E34</f>
        <v>Дуднік Яна </v>
      </c>
      <c r="D34" s="24">
        <v>15</v>
      </c>
      <c r="E34" s="24">
        <v>32</v>
      </c>
      <c r="F34" s="25">
        <v>0</v>
      </c>
      <c r="G34" s="26">
        <v>16</v>
      </c>
      <c r="H34" s="26">
        <v>7</v>
      </c>
      <c r="I34" s="27">
        <v>0</v>
      </c>
      <c r="J34" s="28">
        <f t="shared" si="0"/>
        <v>0</v>
      </c>
      <c r="K34" s="28">
        <f t="shared" si="1"/>
        <v>35</v>
      </c>
      <c r="L34" s="29">
        <f t="shared" si="2"/>
        <v>0</v>
      </c>
      <c r="M34" s="29">
        <f t="shared" si="3"/>
        <v>55920</v>
      </c>
      <c r="N34" s="29">
        <f t="shared" si="4"/>
        <v>58020</v>
      </c>
      <c r="O34" s="29">
        <f t="shared" si="5"/>
        <v>2100</v>
      </c>
      <c r="P34" s="29" t="str">
        <f>IF(O34&lt;time_NORMS!E34,INT((time_NORMS!E34-O34+59)/60)*time_NORMS!F34,"0,00")</f>
        <v>0,00</v>
      </c>
      <c r="Q34" s="29" t="str">
        <f>IF(O34&gt;time_NORMS!E34,INT((O34-time_NORMS!E34)/60)*time_NORMS!G34,"0,00")</f>
        <v>0,00</v>
      </c>
      <c r="R34" s="31">
        <f t="shared" si="6"/>
        <v>0</v>
      </c>
      <c r="S34" s="32">
        <f t="shared" si="7"/>
        <v>0</v>
      </c>
      <c r="T34" s="30">
        <f t="shared" si="8"/>
        <v>0</v>
      </c>
      <c r="U34" s="35">
        <f t="shared" si="9"/>
        <v>0</v>
      </c>
    </row>
    <row r="35" spans="1:21" ht="12" customHeight="1">
      <c r="A35" s="23">
        <f>drivers_list!B35</f>
        <v>26</v>
      </c>
      <c r="B35" s="23" t="str">
        <f>drivers_list!C35</f>
        <v>Танцюра Альона </v>
      </c>
      <c r="C35" s="23" t="str">
        <f>drivers_list!E35</f>
        <v>Васільєва Альона </v>
      </c>
      <c r="D35" s="24">
        <v>15</v>
      </c>
      <c r="E35" s="24">
        <v>38</v>
      </c>
      <c r="F35" s="25">
        <v>0</v>
      </c>
      <c r="G35" s="26">
        <v>16</v>
      </c>
      <c r="H35" s="26">
        <v>14</v>
      </c>
      <c r="I35" s="27">
        <v>0</v>
      </c>
      <c r="J35" s="28">
        <f t="shared" si="0"/>
        <v>0</v>
      </c>
      <c r="K35" s="28">
        <f t="shared" si="1"/>
        <v>36</v>
      </c>
      <c r="L35" s="29">
        <f t="shared" si="2"/>
        <v>0</v>
      </c>
      <c r="M35" s="29">
        <f t="shared" si="3"/>
        <v>56280</v>
      </c>
      <c r="N35" s="29">
        <f t="shared" si="4"/>
        <v>58440</v>
      </c>
      <c r="O35" s="29">
        <f t="shared" si="5"/>
        <v>2160</v>
      </c>
      <c r="P35" s="29" t="str">
        <f>IF(O35&lt;time_NORMS!E35,INT((time_NORMS!E35-O35+59)/60)*time_NORMS!F35,"0,00")</f>
        <v>0,00</v>
      </c>
      <c r="Q35" s="29">
        <f>IF(O35&gt;time_NORMS!E35,INT((O35-time_NORMS!E35)/60)*time_NORMS!G35,"0,00")</f>
        <v>10</v>
      </c>
      <c r="R35" s="31">
        <f t="shared" si="6"/>
        <v>0</v>
      </c>
      <c r="S35" s="32">
        <f t="shared" si="7"/>
        <v>0</v>
      </c>
      <c r="T35" s="30">
        <f t="shared" si="8"/>
        <v>10</v>
      </c>
      <c r="U35" s="35">
        <f t="shared" si="9"/>
        <v>10</v>
      </c>
    </row>
    <row r="36" spans="1:21" ht="12" customHeight="1">
      <c r="A36" s="23">
        <f>drivers_list!B36</f>
        <v>27</v>
      </c>
      <c r="B36" s="23" t="str">
        <f>drivers_list!C36</f>
        <v>Богдан Ірина </v>
      </c>
      <c r="C36" s="23" t="str">
        <f>drivers_list!E36</f>
        <v>Базилєва Дар`я </v>
      </c>
      <c r="D36" s="24">
        <v>15</v>
      </c>
      <c r="E36" s="24">
        <v>43</v>
      </c>
      <c r="F36" s="25">
        <v>0</v>
      </c>
      <c r="G36" s="26">
        <v>16</v>
      </c>
      <c r="H36" s="26">
        <v>18</v>
      </c>
      <c r="I36" s="27">
        <v>0</v>
      </c>
      <c r="J36" s="28">
        <f t="shared" si="0"/>
        <v>0</v>
      </c>
      <c r="K36" s="28">
        <f t="shared" si="1"/>
        <v>35</v>
      </c>
      <c r="L36" s="29">
        <f t="shared" si="2"/>
        <v>0</v>
      </c>
      <c r="M36" s="29">
        <f t="shared" si="3"/>
        <v>56580</v>
      </c>
      <c r="N36" s="29">
        <f t="shared" si="4"/>
        <v>58680</v>
      </c>
      <c r="O36" s="29">
        <f t="shared" si="5"/>
        <v>2100</v>
      </c>
      <c r="P36" s="29" t="str">
        <f>IF(O36&lt;time_NORMS!E36,INT((time_NORMS!E36-O36+59)/60)*time_NORMS!F36,"0,00")</f>
        <v>0,00</v>
      </c>
      <c r="Q36" s="29" t="str">
        <f>IF(O36&gt;time_NORMS!E36,INT((O36-time_NORMS!E36)/60)*time_NORMS!G36,"0,00")</f>
        <v>0,00</v>
      </c>
      <c r="R36" s="31">
        <f t="shared" si="6"/>
        <v>0</v>
      </c>
      <c r="S36" s="32">
        <f t="shared" si="7"/>
        <v>0</v>
      </c>
      <c r="T36" s="30">
        <f t="shared" si="8"/>
        <v>0</v>
      </c>
      <c r="U36" s="35">
        <f t="shared" si="9"/>
        <v>0</v>
      </c>
    </row>
    <row r="37" spans="1:21" ht="12" customHeight="1">
      <c r="A37" s="23">
        <f>drivers_list!B37</f>
        <v>28</v>
      </c>
      <c r="B37" s="23" t="str">
        <f>drivers_list!C37</f>
        <v>Кулішенко Анна </v>
      </c>
      <c r="C37" s="23" t="str">
        <f>drivers_list!E37</f>
        <v>Матвійчук Галина </v>
      </c>
      <c r="D37" s="24">
        <v>15</v>
      </c>
      <c r="E37" s="24">
        <v>30</v>
      </c>
      <c r="F37" s="25">
        <v>0</v>
      </c>
      <c r="G37" s="26">
        <v>16</v>
      </c>
      <c r="H37" s="26">
        <v>5</v>
      </c>
      <c r="I37" s="27">
        <v>0</v>
      </c>
      <c r="J37" s="28">
        <f t="shared" si="0"/>
        <v>0</v>
      </c>
      <c r="K37" s="28">
        <f t="shared" si="1"/>
        <v>35</v>
      </c>
      <c r="L37" s="29">
        <f t="shared" si="2"/>
        <v>0</v>
      </c>
      <c r="M37" s="29">
        <f t="shared" si="3"/>
        <v>55800</v>
      </c>
      <c r="N37" s="29">
        <f t="shared" si="4"/>
        <v>57900</v>
      </c>
      <c r="O37" s="29">
        <f t="shared" si="5"/>
        <v>2100</v>
      </c>
      <c r="P37" s="29" t="str">
        <f>IF(O37&lt;time_NORMS!E37,INT((time_NORMS!E37-O37+59)/60)*time_NORMS!F37,"0,00")</f>
        <v>0,00</v>
      </c>
      <c r="Q37" s="29" t="str">
        <f>IF(O37&gt;time_NORMS!E37,INT((O37-time_NORMS!E37)/60)*time_NORMS!G37,"0,00")</f>
        <v>0,00</v>
      </c>
      <c r="R37" s="31">
        <f t="shared" si="6"/>
        <v>0</v>
      </c>
      <c r="S37" s="32">
        <f t="shared" si="7"/>
        <v>0</v>
      </c>
      <c r="T37" s="30">
        <f t="shared" si="8"/>
        <v>0</v>
      </c>
      <c r="U37" s="35">
        <f t="shared" si="9"/>
        <v>0</v>
      </c>
    </row>
    <row r="38" spans="1:21" ht="12" customHeight="1">
      <c r="A38" s="23">
        <f>drivers_list!B38</f>
        <v>29</v>
      </c>
      <c r="B38" s="23" t="str">
        <f>drivers_list!C38</f>
        <v>Книш Юлія</v>
      </c>
      <c r="C38" s="23" t="str">
        <f>drivers_list!E38</f>
        <v>Єфімова Юлія</v>
      </c>
      <c r="D38" s="24">
        <v>15</v>
      </c>
      <c r="E38" s="24">
        <v>52</v>
      </c>
      <c r="F38" s="25">
        <v>0</v>
      </c>
      <c r="G38" s="26">
        <v>16</v>
      </c>
      <c r="H38" s="26">
        <v>27</v>
      </c>
      <c r="I38" s="27">
        <v>0</v>
      </c>
      <c r="J38" s="28">
        <f t="shared" si="0"/>
        <v>0</v>
      </c>
      <c r="K38" s="28">
        <f t="shared" si="1"/>
        <v>35</v>
      </c>
      <c r="L38" s="29">
        <f t="shared" si="2"/>
        <v>0</v>
      </c>
      <c r="M38" s="29">
        <f t="shared" si="3"/>
        <v>57120</v>
      </c>
      <c r="N38" s="29">
        <f t="shared" si="4"/>
        <v>59220</v>
      </c>
      <c r="O38" s="29">
        <f t="shared" si="5"/>
        <v>2100</v>
      </c>
      <c r="P38" s="29" t="str">
        <f>IF(O38&lt;time_NORMS!E38,INT((time_NORMS!E38-O38+59)/60)*time_NORMS!F38,"0,00")</f>
        <v>0,00</v>
      </c>
      <c r="Q38" s="29" t="str">
        <f>IF(O38&gt;time_NORMS!E38,INT((O38-time_NORMS!E38)/60)*time_NORMS!G38,"0,00")</f>
        <v>0,00</v>
      </c>
      <c r="R38" s="31">
        <f t="shared" si="6"/>
        <v>0</v>
      </c>
      <c r="S38" s="32">
        <f t="shared" si="7"/>
        <v>0</v>
      </c>
      <c r="T38" s="30">
        <f t="shared" si="8"/>
        <v>0</v>
      </c>
      <c r="U38" s="35">
        <f t="shared" si="9"/>
        <v>0</v>
      </c>
    </row>
    <row r="39" spans="1:21" ht="12" customHeight="1">
      <c r="A39" s="23">
        <f>drivers_list!B39</f>
        <v>30</v>
      </c>
      <c r="B39" s="23" t="str">
        <f>drivers_list!C39</f>
        <v>Матвєєва Юлія</v>
      </c>
      <c r="C39" s="23" t="str">
        <f>drivers_list!E39</f>
        <v>Сорока Вікторія</v>
      </c>
      <c r="D39" s="24">
        <v>15</v>
      </c>
      <c r="E39" s="24">
        <v>27</v>
      </c>
      <c r="F39" s="25">
        <v>0</v>
      </c>
      <c r="G39" s="26">
        <v>16</v>
      </c>
      <c r="H39" s="26">
        <v>2</v>
      </c>
      <c r="I39" s="27">
        <v>0</v>
      </c>
      <c r="J39" s="28">
        <f t="shared" si="0"/>
        <v>0</v>
      </c>
      <c r="K39" s="28">
        <f t="shared" si="1"/>
        <v>35</v>
      </c>
      <c r="L39" s="29">
        <f t="shared" si="2"/>
        <v>0</v>
      </c>
      <c r="M39" s="29">
        <f t="shared" si="3"/>
        <v>55620</v>
      </c>
      <c r="N39" s="29">
        <f t="shared" si="4"/>
        <v>57720</v>
      </c>
      <c r="O39" s="29">
        <f t="shared" si="5"/>
        <v>2100</v>
      </c>
      <c r="P39" s="29" t="str">
        <f>IF(O39&lt;time_NORMS!E39,INT((time_NORMS!E39-O39+59)/60)*time_NORMS!F39,"0,00")</f>
        <v>0,00</v>
      </c>
      <c r="Q39" s="29" t="str">
        <f>IF(O39&gt;time_NORMS!E39,INT((O39-time_NORMS!E39)/60)*time_NORMS!G39,"0,00")</f>
        <v>0,00</v>
      </c>
      <c r="R39" s="31">
        <f t="shared" si="6"/>
        <v>0</v>
      </c>
      <c r="S39" s="32">
        <f t="shared" si="7"/>
        <v>0</v>
      </c>
      <c r="T39" s="30">
        <f t="shared" si="8"/>
        <v>0</v>
      </c>
      <c r="U39" s="35">
        <f t="shared" si="9"/>
        <v>0</v>
      </c>
    </row>
    <row r="40" spans="1:21" ht="12" customHeight="1">
      <c r="A40" s="23">
        <f>drivers_list!B40</f>
        <v>33</v>
      </c>
      <c r="B40" s="23" t="str">
        <f>drivers_list!C40</f>
        <v>Ренке Дар’я</v>
      </c>
      <c r="C40" s="23" t="str">
        <f>drivers_list!E40</f>
        <v>Крупчинська Марина</v>
      </c>
      <c r="D40" s="24">
        <v>15</v>
      </c>
      <c r="E40" s="24">
        <v>36</v>
      </c>
      <c r="F40" s="25">
        <v>0</v>
      </c>
      <c r="G40" s="26">
        <v>16</v>
      </c>
      <c r="H40" s="26">
        <v>11</v>
      </c>
      <c r="I40" s="27">
        <v>0</v>
      </c>
      <c r="J40" s="28">
        <f t="shared" si="0"/>
        <v>0</v>
      </c>
      <c r="K40" s="28">
        <f t="shared" si="1"/>
        <v>35</v>
      </c>
      <c r="L40" s="29">
        <f t="shared" si="2"/>
        <v>0</v>
      </c>
      <c r="M40" s="29">
        <f t="shared" si="3"/>
        <v>56160</v>
      </c>
      <c r="N40" s="29">
        <f t="shared" si="4"/>
        <v>58260</v>
      </c>
      <c r="O40" s="29">
        <f t="shared" si="5"/>
        <v>2100</v>
      </c>
      <c r="P40" s="29" t="str">
        <f>IF(O40&lt;time_NORMS!E40,INT((time_NORMS!E40-O40+59)/60)*time_NORMS!F40,"0,00")</f>
        <v>0,00</v>
      </c>
      <c r="Q40" s="29" t="str">
        <f>IF(O40&gt;time_NORMS!E40,INT((O40-time_NORMS!E40)/60)*time_NORMS!G40,"0,00")</f>
        <v>0,00</v>
      </c>
      <c r="R40" s="31">
        <f t="shared" si="6"/>
        <v>0</v>
      </c>
      <c r="S40" s="32">
        <f t="shared" si="7"/>
        <v>0</v>
      </c>
      <c r="T40" s="30">
        <f t="shared" si="8"/>
        <v>0</v>
      </c>
      <c r="U40" s="35">
        <f t="shared" si="9"/>
        <v>0</v>
      </c>
    </row>
    <row r="41" spans="1:21" ht="12" customHeight="1">
      <c r="A41" s="23">
        <f>drivers_list!B41</f>
        <v>34</v>
      </c>
      <c r="B41" s="23" t="str">
        <f>drivers_list!C41</f>
        <v>Шумакова Олена </v>
      </c>
      <c r="C41" s="23" t="str">
        <f>drivers_list!E41</f>
        <v>Моргунова Олена </v>
      </c>
      <c r="D41" s="24">
        <v>15</v>
      </c>
      <c r="E41" s="24">
        <v>37</v>
      </c>
      <c r="F41" s="25">
        <v>0</v>
      </c>
      <c r="G41" s="26">
        <v>16</v>
      </c>
      <c r="H41" s="26">
        <v>12</v>
      </c>
      <c r="I41" s="27">
        <v>0</v>
      </c>
      <c r="J41" s="28">
        <f t="shared" si="0"/>
        <v>0</v>
      </c>
      <c r="K41" s="28">
        <f t="shared" si="1"/>
        <v>35</v>
      </c>
      <c r="L41" s="29">
        <f t="shared" si="2"/>
        <v>0</v>
      </c>
      <c r="M41" s="29">
        <f t="shared" si="3"/>
        <v>56220</v>
      </c>
      <c r="N41" s="29">
        <f t="shared" si="4"/>
        <v>58320</v>
      </c>
      <c r="O41" s="29">
        <f t="shared" si="5"/>
        <v>2100</v>
      </c>
      <c r="P41" s="29" t="str">
        <f>IF(O41&lt;time_NORMS!E41,INT((time_NORMS!E41-O41+59)/60)*time_NORMS!F41,"0,00")</f>
        <v>0,00</v>
      </c>
      <c r="Q41" s="29" t="str">
        <f>IF(O41&gt;time_NORMS!E41,INT((O41-time_NORMS!E41)/60)*time_NORMS!G41,"0,00")</f>
        <v>0,00</v>
      </c>
      <c r="R41" s="31">
        <f t="shared" si="6"/>
        <v>0</v>
      </c>
      <c r="S41" s="32">
        <f t="shared" si="7"/>
        <v>0</v>
      </c>
      <c r="T41" s="30">
        <f t="shared" si="8"/>
        <v>0</v>
      </c>
      <c r="U41" s="35">
        <f t="shared" si="9"/>
        <v>0</v>
      </c>
    </row>
    <row r="42" spans="1:21" ht="12" customHeight="1">
      <c r="A42" s="23">
        <f>drivers_list!B42</f>
        <v>35</v>
      </c>
      <c r="B42" s="23" t="str">
        <f>drivers_list!C42</f>
        <v>Коннорова Тетяна</v>
      </c>
      <c r="C42" s="23" t="str">
        <f>drivers_list!E42</f>
        <v>Ясько Анна</v>
      </c>
      <c r="D42" s="24">
        <v>15</v>
      </c>
      <c r="E42" s="24">
        <v>44</v>
      </c>
      <c r="F42" s="25">
        <v>0</v>
      </c>
      <c r="G42" s="26">
        <v>16</v>
      </c>
      <c r="H42" s="26">
        <v>19</v>
      </c>
      <c r="I42" s="27">
        <v>0</v>
      </c>
      <c r="J42" s="28">
        <f t="shared" si="0"/>
        <v>0</v>
      </c>
      <c r="K42" s="28">
        <f t="shared" si="1"/>
        <v>35</v>
      </c>
      <c r="L42" s="29">
        <f t="shared" si="2"/>
        <v>0</v>
      </c>
      <c r="M42" s="29">
        <f t="shared" si="3"/>
        <v>56640</v>
      </c>
      <c r="N42" s="29">
        <f t="shared" si="4"/>
        <v>58740</v>
      </c>
      <c r="O42" s="29">
        <f t="shared" si="5"/>
        <v>2100</v>
      </c>
      <c r="P42" s="29" t="str">
        <f>IF(O42&lt;time_NORMS!E42,INT((time_NORMS!E42-O42+59)/60)*time_NORMS!F42,"0,00")</f>
        <v>0,00</v>
      </c>
      <c r="Q42" s="29" t="str">
        <f>IF(O42&gt;time_NORMS!E42,INT((O42-time_NORMS!E42)/60)*time_NORMS!G42,"0,00")</f>
        <v>0,00</v>
      </c>
      <c r="R42" s="31">
        <f t="shared" si="6"/>
        <v>0</v>
      </c>
      <c r="S42" s="32">
        <f t="shared" si="7"/>
        <v>0</v>
      </c>
      <c r="T42" s="30">
        <f t="shared" si="8"/>
        <v>0</v>
      </c>
      <c r="U42" s="35">
        <f t="shared" si="9"/>
        <v>0</v>
      </c>
    </row>
    <row r="43" spans="1:21" ht="12" customHeight="1">
      <c r="A43" s="23">
        <f>drivers_list!B43</f>
        <v>37</v>
      </c>
      <c r="B43" s="23" t="str">
        <f>drivers_list!C43</f>
        <v>Ковальчук Юлія</v>
      </c>
      <c r="C43" s="23" t="str">
        <f>drivers_list!E43</f>
        <v>Ковальчук Євгенія</v>
      </c>
      <c r="D43" s="24">
        <v>15</v>
      </c>
      <c r="E43" s="24">
        <v>51</v>
      </c>
      <c r="F43" s="25">
        <v>0</v>
      </c>
      <c r="G43" s="26">
        <v>16</v>
      </c>
      <c r="H43" s="26">
        <v>28</v>
      </c>
      <c r="I43" s="27">
        <v>0</v>
      </c>
      <c r="J43" s="28">
        <f t="shared" si="0"/>
        <v>0</v>
      </c>
      <c r="K43" s="28">
        <f t="shared" si="1"/>
        <v>37</v>
      </c>
      <c r="L43" s="29">
        <f t="shared" si="2"/>
        <v>0</v>
      </c>
      <c r="M43" s="29">
        <f t="shared" si="3"/>
        <v>57060</v>
      </c>
      <c r="N43" s="29">
        <f t="shared" si="4"/>
        <v>59280</v>
      </c>
      <c r="O43" s="29">
        <f t="shared" si="5"/>
        <v>2220</v>
      </c>
      <c r="P43" s="29" t="str">
        <f>IF(O43&lt;time_NORMS!E43,INT((time_NORMS!E43-O43+59)/60)*time_NORMS!F43,"0,00")</f>
        <v>0,00</v>
      </c>
      <c r="Q43" s="29">
        <f>IF(O43&gt;time_NORMS!E43,INT((O43-time_NORMS!E43)/60)*time_NORMS!G43,"0,00")</f>
        <v>20</v>
      </c>
      <c r="R43" s="31">
        <f t="shared" si="6"/>
        <v>0</v>
      </c>
      <c r="S43" s="32">
        <f t="shared" si="7"/>
        <v>0</v>
      </c>
      <c r="T43" s="30">
        <f t="shared" si="8"/>
        <v>20</v>
      </c>
      <c r="U43" s="35">
        <f t="shared" si="9"/>
        <v>20</v>
      </c>
    </row>
    <row r="44" spans="1:21" ht="12" customHeight="1">
      <c r="A44" s="23">
        <f>drivers_list!B44</f>
        <v>38</v>
      </c>
      <c r="B44" s="23" t="str">
        <f>drivers_list!C44</f>
        <v>Ахметшина Ольга</v>
      </c>
      <c r="C44" s="23" t="str">
        <f>drivers_list!E44</f>
        <v>Глотова Ксенія</v>
      </c>
      <c r="D44" s="24">
        <v>15</v>
      </c>
      <c r="E44" s="24">
        <v>42</v>
      </c>
      <c r="F44" s="25">
        <v>0</v>
      </c>
      <c r="G44" s="26">
        <v>16</v>
      </c>
      <c r="H44" s="26">
        <v>18</v>
      </c>
      <c r="I44" s="27">
        <v>0</v>
      </c>
      <c r="J44" s="28">
        <f t="shared" si="0"/>
        <v>0</v>
      </c>
      <c r="K44" s="28">
        <f t="shared" si="1"/>
        <v>36</v>
      </c>
      <c r="L44" s="29">
        <f t="shared" si="2"/>
        <v>0</v>
      </c>
      <c r="M44" s="29">
        <f t="shared" si="3"/>
        <v>56520</v>
      </c>
      <c r="N44" s="29">
        <f t="shared" si="4"/>
        <v>58680</v>
      </c>
      <c r="O44" s="29">
        <f t="shared" si="5"/>
        <v>2160</v>
      </c>
      <c r="P44" s="29" t="str">
        <f>IF(O44&lt;time_NORMS!E44,INT((time_NORMS!E44-O44+59)/60)*time_NORMS!F44,"0,00")</f>
        <v>0,00</v>
      </c>
      <c r="Q44" s="29">
        <f>IF(O44&gt;time_NORMS!E44,INT((O44-time_NORMS!E44)/60)*time_NORMS!G44,"0,00")</f>
        <v>10</v>
      </c>
      <c r="R44" s="31">
        <f t="shared" si="6"/>
        <v>0</v>
      </c>
      <c r="S44" s="32">
        <f t="shared" si="7"/>
        <v>0</v>
      </c>
      <c r="T44" s="30">
        <f t="shared" si="8"/>
        <v>10</v>
      </c>
      <c r="U44" s="35">
        <f t="shared" si="9"/>
        <v>10</v>
      </c>
    </row>
    <row r="45" spans="1:21" ht="12" customHeight="1">
      <c r="A45" s="23">
        <f>drivers_list!B45</f>
        <v>39</v>
      </c>
      <c r="B45" s="23" t="str">
        <f>drivers_list!C45</f>
        <v>Туманян Людмила </v>
      </c>
      <c r="C45" s="23" t="str">
        <f>drivers_list!E45</f>
        <v>Коваленко Наталія</v>
      </c>
      <c r="D45" s="24">
        <v>15</v>
      </c>
      <c r="E45" s="24">
        <v>46</v>
      </c>
      <c r="F45" s="25">
        <v>0</v>
      </c>
      <c r="G45" s="26">
        <v>16</v>
      </c>
      <c r="H45" s="26">
        <v>21</v>
      </c>
      <c r="I45" s="27">
        <v>0</v>
      </c>
      <c r="J45" s="28">
        <f t="shared" si="0"/>
        <v>0</v>
      </c>
      <c r="K45" s="28">
        <f t="shared" si="1"/>
        <v>35</v>
      </c>
      <c r="L45" s="29">
        <f t="shared" si="2"/>
        <v>0</v>
      </c>
      <c r="M45" s="29">
        <f t="shared" si="3"/>
        <v>56760</v>
      </c>
      <c r="N45" s="29">
        <f t="shared" si="4"/>
        <v>58860</v>
      </c>
      <c r="O45" s="29">
        <f t="shared" si="5"/>
        <v>2100</v>
      </c>
      <c r="P45" s="29" t="str">
        <f>IF(O45&lt;time_NORMS!E45,INT((time_NORMS!E45-O45+59)/60)*time_NORMS!F45,"0,00")</f>
        <v>0,00</v>
      </c>
      <c r="Q45" s="29" t="str">
        <f>IF(O45&gt;time_NORMS!E45,INT((O45-time_NORMS!E45)/60)*time_NORMS!G45,"0,00")</f>
        <v>0,00</v>
      </c>
      <c r="R45" s="31">
        <f t="shared" si="6"/>
        <v>0</v>
      </c>
      <c r="S45" s="32">
        <f t="shared" si="7"/>
        <v>0</v>
      </c>
      <c r="T45" s="30">
        <f t="shared" si="8"/>
        <v>0</v>
      </c>
      <c r="U45" s="35">
        <f t="shared" si="9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L45"/>
  <sheetViews>
    <sheetView zoomScalePageLayoutView="0" workbookViewId="0" topLeftCell="A14">
      <selection activeCell="I47" sqref="I47"/>
    </sheetView>
  </sheetViews>
  <sheetFormatPr defaultColWidth="9.140625" defaultRowHeight="15"/>
  <cols>
    <col min="1" max="1" width="4.140625" style="0" customWidth="1"/>
    <col min="2" max="2" width="16.421875" style="0" hidden="1" customWidth="1"/>
    <col min="3" max="3" width="15.8515625" style="0" hidden="1" customWidth="1"/>
    <col min="4" max="4" width="6.140625" style="0" customWidth="1"/>
    <col min="5" max="6" width="6.57421875" style="0" customWidth="1"/>
    <col min="7" max="7" width="4.8515625" style="0" customWidth="1"/>
    <col min="8" max="8" width="7.8515625" style="0" customWidth="1"/>
    <col min="9" max="9" width="4.140625" style="0" customWidth="1"/>
    <col min="10" max="10" width="6.421875" style="0" customWidth="1"/>
    <col min="11" max="11" width="6.57421875" style="0" customWidth="1"/>
    <col min="12" max="12" width="9.8515625" style="0" customWidth="1"/>
  </cols>
  <sheetData>
    <row r="8" spans="1:8" ht="15">
      <c r="A8" s="14"/>
      <c r="B8" s="14"/>
      <c r="C8" s="14"/>
      <c r="D8" s="40" t="s">
        <v>33</v>
      </c>
      <c r="E8" s="40"/>
      <c r="F8" s="40"/>
      <c r="G8" s="40"/>
      <c r="H8" s="14"/>
    </row>
    <row r="9" spans="1:11" ht="15">
      <c r="A9" s="14"/>
      <c r="B9" s="14"/>
      <c r="C9" s="14"/>
      <c r="D9" s="14"/>
      <c r="E9" s="14" t="s">
        <v>42</v>
      </c>
      <c r="F9" s="14"/>
      <c r="G9" s="14"/>
      <c r="H9" s="14"/>
      <c r="I9" t="s">
        <v>46</v>
      </c>
      <c r="K9" t="s">
        <v>49</v>
      </c>
    </row>
    <row r="10" spans="1:12" ht="23.25">
      <c r="A10" s="18" t="s">
        <v>6</v>
      </c>
      <c r="B10" s="19" t="s">
        <v>7</v>
      </c>
      <c r="C10" s="19" t="s">
        <v>8</v>
      </c>
      <c r="D10" s="21" t="s">
        <v>34</v>
      </c>
      <c r="E10" s="49" t="s">
        <v>43</v>
      </c>
      <c r="F10" s="49" t="s">
        <v>44</v>
      </c>
      <c r="G10" s="49" t="s">
        <v>45</v>
      </c>
      <c r="H10" s="20" t="s">
        <v>14</v>
      </c>
      <c r="I10" s="49" t="s">
        <v>47</v>
      </c>
      <c r="J10" s="51" t="s">
        <v>34</v>
      </c>
      <c r="K10" s="81">
        <f>MAX(J11:J45)</f>
        <v>90.43</v>
      </c>
      <c r="L10" s="50" t="s">
        <v>48</v>
      </c>
    </row>
    <row r="11" spans="1:12" ht="12" customHeight="1">
      <c r="A11" s="23">
        <f>drivers_list!B11</f>
        <v>1</v>
      </c>
      <c r="B11" s="23" t="str">
        <f>drivers_list!C11</f>
        <v>Шагінян Тетяна </v>
      </c>
      <c r="C11" s="23" t="str">
        <f>drivers_list!E11</f>
        <v>Самойленко Людмила</v>
      </c>
      <c r="D11" s="48">
        <v>82.33</v>
      </c>
      <c r="E11" s="58">
        <v>0</v>
      </c>
      <c r="F11" s="58">
        <v>0</v>
      </c>
      <c r="G11" s="58">
        <v>0</v>
      </c>
      <c r="H11" s="29">
        <f>SUM(D11,5*E11,5*F11,5*G11)</f>
        <v>82.33</v>
      </c>
      <c r="I11" s="60">
        <v>0</v>
      </c>
      <c r="J11" s="52">
        <f>H11-H11*I11</f>
        <v>82.33</v>
      </c>
      <c r="K11" s="52">
        <f>K10</f>
        <v>90.43</v>
      </c>
      <c r="L11" s="52">
        <f>IF(I11,K10*1.1,J11)</f>
        <v>82.33</v>
      </c>
    </row>
    <row r="12" spans="1:12" ht="12" customHeight="1">
      <c r="A12" s="23">
        <f>drivers_list!B12</f>
        <v>3</v>
      </c>
      <c r="B12" s="23" t="str">
        <f>drivers_list!C12</f>
        <v>Чумак Олена</v>
      </c>
      <c r="C12" s="23" t="str">
        <f>drivers_list!E12</f>
        <v>Чумак Анастасія</v>
      </c>
      <c r="D12" s="48">
        <v>85.43</v>
      </c>
      <c r="E12" s="58">
        <v>0</v>
      </c>
      <c r="F12" s="58">
        <v>0</v>
      </c>
      <c r="G12" s="58">
        <v>1</v>
      </c>
      <c r="H12" s="29">
        <f aca="true" t="shared" si="0" ref="H12:H45">SUM(D12,5*E12,5*F12,5*G12)</f>
        <v>90.43</v>
      </c>
      <c r="I12" s="60">
        <v>0</v>
      </c>
      <c r="J12" s="52">
        <f aca="true" t="shared" si="1" ref="J12:J45">H12-H12*I12</f>
        <v>90.43</v>
      </c>
      <c r="K12" s="52">
        <f aca="true" t="shared" si="2" ref="K12:K45">K11</f>
        <v>90.43</v>
      </c>
      <c r="L12" s="52">
        <f aca="true" t="shared" si="3" ref="L12:L45">IF(I12,K11*1.1,J12)</f>
        <v>90.43</v>
      </c>
    </row>
    <row r="13" spans="1:12" ht="12" customHeight="1">
      <c r="A13" s="23">
        <f>drivers_list!B13</f>
        <v>4</v>
      </c>
      <c r="B13" s="23" t="str">
        <f>drivers_list!C13</f>
        <v>Кравченко Ірина</v>
      </c>
      <c r="C13" s="23" t="str">
        <f>drivers_list!E13</f>
        <v>Бойко  Світлана</v>
      </c>
      <c r="D13" s="48">
        <v>57.69</v>
      </c>
      <c r="E13" s="58">
        <v>0</v>
      </c>
      <c r="F13" s="58">
        <v>0</v>
      </c>
      <c r="G13" s="58">
        <v>1</v>
      </c>
      <c r="H13" s="29">
        <f t="shared" si="0"/>
        <v>62.69</v>
      </c>
      <c r="I13" s="60">
        <v>0</v>
      </c>
      <c r="J13" s="52">
        <f t="shared" si="1"/>
        <v>62.69</v>
      </c>
      <c r="K13" s="52">
        <f t="shared" si="2"/>
        <v>90.43</v>
      </c>
      <c r="L13" s="52">
        <f t="shared" si="3"/>
        <v>62.69</v>
      </c>
    </row>
    <row r="14" spans="1:12" ht="12" customHeight="1">
      <c r="A14" s="23">
        <f>drivers_list!B14</f>
        <v>5</v>
      </c>
      <c r="B14" s="23" t="str">
        <f>drivers_list!C14</f>
        <v>Зайцева Тетяна </v>
      </c>
      <c r="C14" s="23" t="str">
        <f>drivers_list!E14</f>
        <v>Ладигіна Катерина </v>
      </c>
      <c r="D14" s="48">
        <v>0</v>
      </c>
      <c r="E14" s="58">
        <v>0</v>
      </c>
      <c r="F14" s="58">
        <v>0</v>
      </c>
      <c r="G14" s="58">
        <v>0</v>
      </c>
      <c r="H14" s="29">
        <f t="shared" si="0"/>
        <v>0</v>
      </c>
      <c r="I14" s="60">
        <v>1</v>
      </c>
      <c r="J14" s="52">
        <f t="shared" si="1"/>
        <v>0</v>
      </c>
      <c r="K14" s="52">
        <f t="shared" si="2"/>
        <v>90.43</v>
      </c>
      <c r="L14" s="52">
        <f t="shared" si="3"/>
        <v>99.47300000000001</v>
      </c>
    </row>
    <row r="15" spans="1:12" ht="12" customHeight="1">
      <c r="A15" s="23">
        <f>drivers_list!B15</f>
        <v>6</v>
      </c>
      <c r="B15" s="23" t="str">
        <f>drivers_list!C15</f>
        <v>Панюхно Анна</v>
      </c>
      <c r="C15" s="23" t="str">
        <f>drivers_list!E15</f>
        <v>Белькович Вилина</v>
      </c>
      <c r="D15" s="48">
        <v>61.77</v>
      </c>
      <c r="E15" s="58">
        <v>0</v>
      </c>
      <c r="F15" s="58">
        <v>0</v>
      </c>
      <c r="G15" s="58">
        <v>0</v>
      </c>
      <c r="H15" s="29">
        <f t="shared" si="0"/>
        <v>61.77</v>
      </c>
      <c r="I15" s="60">
        <v>0</v>
      </c>
      <c r="J15" s="52">
        <f t="shared" si="1"/>
        <v>61.77</v>
      </c>
      <c r="K15" s="52">
        <f t="shared" si="2"/>
        <v>90.43</v>
      </c>
      <c r="L15" s="52">
        <f t="shared" si="3"/>
        <v>61.77</v>
      </c>
    </row>
    <row r="16" spans="1:12" ht="12" customHeight="1">
      <c r="A16" s="23">
        <f>drivers_list!B16</f>
        <v>7</v>
      </c>
      <c r="B16" s="23" t="str">
        <f>drivers_list!C16</f>
        <v>МИЛАШКА (Корнієнко Дар’я)</v>
      </c>
      <c r="C16" s="23" t="str">
        <f>drivers_list!E16</f>
        <v>Шуригіна Ганна</v>
      </c>
      <c r="D16" s="48">
        <v>47.6</v>
      </c>
      <c r="E16" s="58">
        <v>0</v>
      </c>
      <c r="F16" s="58">
        <v>0</v>
      </c>
      <c r="G16" s="58">
        <v>0</v>
      </c>
      <c r="H16" s="29">
        <f t="shared" si="0"/>
        <v>47.6</v>
      </c>
      <c r="I16" s="60">
        <v>0</v>
      </c>
      <c r="J16" s="52">
        <f t="shared" si="1"/>
        <v>47.6</v>
      </c>
      <c r="K16" s="52">
        <f t="shared" si="2"/>
        <v>90.43</v>
      </c>
      <c r="L16" s="52">
        <f t="shared" si="3"/>
        <v>47.6</v>
      </c>
    </row>
    <row r="17" spans="1:12" ht="12" customHeight="1">
      <c r="A17" s="23">
        <f>drivers_list!B17</f>
        <v>8</v>
      </c>
      <c r="B17" s="23" t="str">
        <f>drivers_list!C17</f>
        <v>КОРЖ Альона  </v>
      </c>
      <c r="C17" s="23" t="str">
        <f>drivers_list!E17</f>
        <v>Палій Оксана </v>
      </c>
      <c r="D17" s="48">
        <v>49.95</v>
      </c>
      <c r="E17" s="58">
        <v>0</v>
      </c>
      <c r="F17" s="58">
        <v>0</v>
      </c>
      <c r="G17" s="58">
        <v>0</v>
      </c>
      <c r="H17" s="29">
        <f t="shared" si="0"/>
        <v>49.95</v>
      </c>
      <c r="I17" s="60">
        <v>0</v>
      </c>
      <c r="J17" s="52">
        <f t="shared" si="1"/>
        <v>49.95</v>
      </c>
      <c r="K17" s="52">
        <f t="shared" si="2"/>
        <v>90.43</v>
      </c>
      <c r="L17" s="52">
        <f t="shared" si="3"/>
        <v>49.95</v>
      </c>
    </row>
    <row r="18" spans="1:12" ht="12" customHeight="1">
      <c r="A18" s="23">
        <f>drivers_list!B18</f>
        <v>9</v>
      </c>
      <c r="B18" s="23" t="str">
        <f>drivers_list!C18</f>
        <v>Корж Юлія</v>
      </c>
      <c r="C18" s="23" t="str">
        <f>drivers_list!E18</f>
        <v>Носенко Ольга</v>
      </c>
      <c r="D18" s="48">
        <v>38.73</v>
      </c>
      <c r="E18" s="58">
        <v>0</v>
      </c>
      <c r="F18" s="58">
        <v>0</v>
      </c>
      <c r="G18" s="58">
        <v>0</v>
      </c>
      <c r="H18" s="29">
        <f t="shared" si="0"/>
        <v>38.73</v>
      </c>
      <c r="I18" s="60">
        <v>0</v>
      </c>
      <c r="J18" s="52">
        <f t="shared" si="1"/>
        <v>38.73</v>
      </c>
      <c r="K18" s="52">
        <f t="shared" si="2"/>
        <v>90.43</v>
      </c>
      <c r="L18" s="52">
        <f t="shared" si="3"/>
        <v>38.73</v>
      </c>
    </row>
    <row r="19" spans="1:12" ht="12" customHeight="1">
      <c r="A19" s="23">
        <f>drivers_list!B19</f>
        <v>10</v>
      </c>
      <c r="B19" s="23" t="str">
        <f>drivers_list!C19</f>
        <v>Хребтієвська Надія</v>
      </c>
      <c r="C19" s="23" t="str">
        <f>drivers_list!E19</f>
        <v>Данченко Світлана</v>
      </c>
      <c r="D19" s="48">
        <v>40.77</v>
      </c>
      <c r="E19" s="58">
        <v>0</v>
      </c>
      <c r="F19" s="58">
        <v>0</v>
      </c>
      <c r="G19" s="58">
        <v>0</v>
      </c>
      <c r="H19" s="29">
        <f t="shared" si="0"/>
        <v>40.77</v>
      </c>
      <c r="I19" s="60">
        <v>0</v>
      </c>
      <c r="J19" s="52">
        <f t="shared" si="1"/>
        <v>40.77</v>
      </c>
      <c r="K19" s="52">
        <f t="shared" si="2"/>
        <v>90.43</v>
      </c>
      <c r="L19" s="52">
        <f t="shared" si="3"/>
        <v>40.77</v>
      </c>
    </row>
    <row r="20" spans="1:12" ht="12" customHeight="1">
      <c r="A20" s="23">
        <f>drivers_list!B20</f>
        <v>11</v>
      </c>
      <c r="B20" s="23" t="str">
        <f>drivers_list!C20</f>
        <v>Смирнова Олена</v>
      </c>
      <c r="C20" s="23" t="str">
        <f>drivers_list!E20</f>
        <v>Сачко Юлія</v>
      </c>
      <c r="D20" s="48">
        <v>39.07</v>
      </c>
      <c r="E20" s="58">
        <v>0</v>
      </c>
      <c r="F20" s="58">
        <v>0</v>
      </c>
      <c r="G20" s="58">
        <v>0</v>
      </c>
      <c r="H20" s="29">
        <f t="shared" si="0"/>
        <v>39.07</v>
      </c>
      <c r="I20" s="60">
        <v>0</v>
      </c>
      <c r="J20" s="52">
        <f t="shared" si="1"/>
        <v>39.07</v>
      </c>
      <c r="K20" s="52">
        <f t="shared" si="2"/>
        <v>90.43</v>
      </c>
      <c r="L20" s="52">
        <f t="shared" si="3"/>
        <v>39.07</v>
      </c>
    </row>
    <row r="21" spans="1:12" ht="12" customHeight="1">
      <c r="A21" s="23">
        <f>drivers_list!B21</f>
        <v>12</v>
      </c>
      <c r="B21" s="23" t="str">
        <f>drivers_list!C21</f>
        <v>Рыбальченко Алла</v>
      </c>
      <c r="C21" s="23" t="str">
        <f>drivers_list!E21</f>
        <v>Сопига Юлия</v>
      </c>
      <c r="D21" s="48">
        <v>0</v>
      </c>
      <c r="E21" s="58">
        <v>0</v>
      </c>
      <c r="F21" s="58">
        <v>0</v>
      </c>
      <c r="G21" s="58">
        <v>0</v>
      </c>
      <c r="H21" s="29">
        <f t="shared" si="0"/>
        <v>0</v>
      </c>
      <c r="I21" s="60">
        <v>1</v>
      </c>
      <c r="J21" s="52">
        <f t="shared" si="1"/>
        <v>0</v>
      </c>
      <c r="K21" s="52">
        <f t="shared" si="2"/>
        <v>90.43</v>
      </c>
      <c r="L21" s="52">
        <f t="shared" si="3"/>
        <v>99.47300000000001</v>
      </c>
    </row>
    <row r="22" spans="1:12" ht="12" customHeight="1">
      <c r="A22" s="23">
        <f>drivers_list!B22</f>
        <v>13</v>
      </c>
      <c r="B22" s="23" t="str">
        <f>drivers_list!C22</f>
        <v>Коваленко Оксана</v>
      </c>
      <c r="C22" s="23" t="str">
        <f>drivers_list!E22</f>
        <v>Свидзінська Ганна</v>
      </c>
      <c r="D22" s="48">
        <v>52.49</v>
      </c>
      <c r="E22" s="58">
        <v>0</v>
      </c>
      <c r="F22" s="58">
        <v>0</v>
      </c>
      <c r="G22" s="58">
        <v>0</v>
      </c>
      <c r="H22" s="29">
        <f t="shared" si="0"/>
        <v>52.49</v>
      </c>
      <c r="I22" s="60">
        <v>0</v>
      </c>
      <c r="J22" s="52">
        <f t="shared" si="1"/>
        <v>52.49</v>
      </c>
      <c r="K22" s="52">
        <f t="shared" si="2"/>
        <v>90.43</v>
      </c>
      <c r="L22" s="52">
        <f t="shared" si="3"/>
        <v>52.49</v>
      </c>
    </row>
    <row r="23" spans="1:12" ht="12" customHeight="1">
      <c r="A23" s="23">
        <f>drivers_list!B23</f>
        <v>14</v>
      </c>
      <c r="B23" s="23" t="str">
        <f>drivers_list!C23</f>
        <v>Герасимчук Світлана</v>
      </c>
      <c r="C23" s="23" t="str">
        <f>drivers_list!E23</f>
        <v>Корицька Тетяна</v>
      </c>
      <c r="D23" s="48">
        <v>44.79</v>
      </c>
      <c r="E23" s="58">
        <v>0</v>
      </c>
      <c r="F23" s="58">
        <v>0</v>
      </c>
      <c r="G23" s="58">
        <v>0</v>
      </c>
      <c r="H23" s="29">
        <f t="shared" si="0"/>
        <v>44.79</v>
      </c>
      <c r="I23" s="60">
        <v>0</v>
      </c>
      <c r="J23" s="52">
        <f t="shared" si="1"/>
        <v>44.79</v>
      </c>
      <c r="K23" s="52">
        <f t="shared" si="2"/>
        <v>90.43</v>
      </c>
      <c r="L23" s="52">
        <f t="shared" si="3"/>
        <v>44.79</v>
      </c>
    </row>
    <row r="24" spans="1:12" ht="12" customHeight="1">
      <c r="A24" s="23">
        <f>drivers_list!B24</f>
        <v>15</v>
      </c>
      <c r="B24" s="23" t="str">
        <f>drivers_list!C24</f>
        <v>Макова Анастасія</v>
      </c>
      <c r="C24" s="23" t="str">
        <f>drivers_list!E24</f>
        <v>Ваганова Юлія</v>
      </c>
      <c r="D24" s="48">
        <v>42.16</v>
      </c>
      <c r="E24" s="58">
        <v>0</v>
      </c>
      <c r="F24" s="58">
        <v>0</v>
      </c>
      <c r="G24" s="58">
        <v>0</v>
      </c>
      <c r="H24" s="29">
        <f t="shared" si="0"/>
        <v>42.16</v>
      </c>
      <c r="I24" s="60">
        <v>0</v>
      </c>
      <c r="J24" s="52">
        <f t="shared" si="1"/>
        <v>42.16</v>
      </c>
      <c r="K24" s="52">
        <f t="shared" si="2"/>
        <v>90.43</v>
      </c>
      <c r="L24" s="52">
        <f t="shared" si="3"/>
        <v>42.16</v>
      </c>
    </row>
    <row r="25" spans="1:12" ht="12" customHeight="1">
      <c r="A25" s="23">
        <f>drivers_list!B25</f>
        <v>16</v>
      </c>
      <c r="B25" s="23" t="str">
        <f>drivers_list!C25</f>
        <v>Дробович Анна </v>
      </c>
      <c r="C25" s="23" t="str">
        <f>drivers_list!E25</f>
        <v>Ткаліч Ірина </v>
      </c>
      <c r="D25" s="48">
        <v>0</v>
      </c>
      <c r="E25" s="58">
        <v>0</v>
      </c>
      <c r="F25" s="58">
        <v>0</v>
      </c>
      <c r="G25" s="58">
        <v>0</v>
      </c>
      <c r="H25" s="29">
        <f t="shared" si="0"/>
        <v>0</v>
      </c>
      <c r="I25" s="60">
        <v>1</v>
      </c>
      <c r="J25" s="52">
        <f t="shared" si="1"/>
        <v>0</v>
      </c>
      <c r="K25" s="52">
        <f t="shared" si="2"/>
        <v>90.43</v>
      </c>
      <c r="L25" s="52">
        <f t="shared" si="3"/>
        <v>99.47300000000001</v>
      </c>
    </row>
    <row r="26" spans="1:12" ht="12" customHeight="1">
      <c r="A26" s="23">
        <f>drivers_list!B26</f>
        <v>17</v>
      </c>
      <c r="B26" s="23" t="str">
        <f>drivers_list!C26</f>
        <v>Кравець Ірина</v>
      </c>
      <c r="C26" s="23" t="str">
        <f>drivers_list!E26</f>
        <v>Леонова Олена</v>
      </c>
      <c r="D26" s="48">
        <v>39.68</v>
      </c>
      <c r="E26" s="58">
        <v>0</v>
      </c>
      <c r="F26" s="58">
        <v>1</v>
      </c>
      <c r="G26" s="58">
        <v>0</v>
      </c>
      <c r="H26" s="29">
        <f t="shared" si="0"/>
        <v>44.68</v>
      </c>
      <c r="I26" s="60">
        <v>0</v>
      </c>
      <c r="J26" s="52">
        <f t="shared" si="1"/>
        <v>44.68</v>
      </c>
      <c r="K26" s="52">
        <f t="shared" si="2"/>
        <v>90.43</v>
      </c>
      <c r="L26" s="52">
        <f t="shared" si="3"/>
        <v>44.68</v>
      </c>
    </row>
    <row r="27" spans="1:12" ht="12" customHeight="1">
      <c r="A27" s="23">
        <f>drivers_list!B27</f>
        <v>18</v>
      </c>
      <c r="B27" s="23" t="str">
        <f>drivers_list!C27</f>
        <v>Шульга Ганна</v>
      </c>
      <c r="C27" s="23" t="str">
        <f>drivers_list!E27</f>
        <v>Івершень Тетяна</v>
      </c>
      <c r="D27" s="48">
        <v>45.64</v>
      </c>
      <c r="E27" s="58">
        <v>0</v>
      </c>
      <c r="F27" s="58">
        <v>0</v>
      </c>
      <c r="G27" s="58">
        <v>0</v>
      </c>
      <c r="H27" s="29">
        <f t="shared" si="0"/>
        <v>45.64</v>
      </c>
      <c r="I27" s="60">
        <v>0</v>
      </c>
      <c r="J27" s="52">
        <f t="shared" si="1"/>
        <v>45.64</v>
      </c>
      <c r="K27" s="52">
        <f t="shared" si="2"/>
        <v>90.43</v>
      </c>
      <c r="L27" s="52">
        <f t="shared" si="3"/>
        <v>45.64</v>
      </c>
    </row>
    <row r="28" spans="1:12" ht="12" customHeight="1">
      <c r="A28" s="23">
        <f>drivers_list!B28</f>
        <v>19</v>
      </c>
      <c r="B28" s="23" t="str">
        <f>drivers_list!C28</f>
        <v>Хомяк Ірина</v>
      </c>
      <c r="C28" s="23" t="str">
        <f>drivers_list!E28</f>
        <v>Федина Юлія</v>
      </c>
      <c r="D28" s="48">
        <v>39.52</v>
      </c>
      <c r="E28" s="58">
        <v>0</v>
      </c>
      <c r="F28" s="58">
        <v>0</v>
      </c>
      <c r="G28" s="58">
        <v>0</v>
      </c>
      <c r="H28" s="29">
        <f t="shared" si="0"/>
        <v>39.52</v>
      </c>
      <c r="I28" s="60">
        <v>0</v>
      </c>
      <c r="J28" s="52">
        <f t="shared" si="1"/>
        <v>39.52</v>
      </c>
      <c r="K28" s="52">
        <f t="shared" si="2"/>
        <v>90.43</v>
      </c>
      <c r="L28" s="52">
        <f t="shared" si="3"/>
        <v>39.52</v>
      </c>
    </row>
    <row r="29" spans="1:12" ht="12" customHeight="1">
      <c r="A29" s="23">
        <f>drivers_list!B29</f>
        <v>20</v>
      </c>
      <c r="B29" s="23" t="str">
        <f>drivers_list!C29</f>
        <v>Котенко Оксана </v>
      </c>
      <c r="C29" s="23" t="str">
        <f>drivers_list!E29</f>
        <v>Резанко Ольга </v>
      </c>
      <c r="D29" s="48">
        <v>42.2</v>
      </c>
      <c r="E29" s="58">
        <v>0</v>
      </c>
      <c r="F29" s="58">
        <v>0</v>
      </c>
      <c r="G29" s="58">
        <v>0</v>
      </c>
      <c r="H29" s="29">
        <f t="shared" si="0"/>
        <v>42.2</v>
      </c>
      <c r="I29" s="60">
        <v>0</v>
      </c>
      <c r="J29" s="52">
        <f t="shared" si="1"/>
        <v>42.2</v>
      </c>
      <c r="K29" s="52">
        <f t="shared" si="2"/>
        <v>90.43</v>
      </c>
      <c r="L29" s="52">
        <f t="shared" si="3"/>
        <v>42.2</v>
      </c>
    </row>
    <row r="30" spans="1:12" ht="12" customHeight="1">
      <c r="A30" s="23">
        <f>drivers_list!B30</f>
        <v>21</v>
      </c>
      <c r="B30" s="23" t="str">
        <f>drivers_list!C30</f>
        <v>Цвєткова Альона</v>
      </c>
      <c r="C30" s="23" t="str">
        <f>drivers_list!E30</f>
        <v>Горбаченко Наталія </v>
      </c>
      <c r="D30" s="48">
        <v>45.94</v>
      </c>
      <c r="E30" s="58">
        <v>0</v>
      </c>
      <c r="F30" s="58">
        <v>0</v>
      </c>
      <c r="G30" s="58">
        <v>0</v>
      </c>
      <c r="H30" s="29">
        <f t="shared" si="0"/>
        <v>45.94</v>
      </c>
      <c r="I30" s="60">
        <v>0</v>
      </c>
      <c r="J30" s="52">
        <f t="shared" si="1"/>
        <v>45.94</v>
      </c>
      <c r="K30" s="52">
        <f t="shared" si="2"/>
        <v>90.43</v>
      </c>
      <c r="L30" s="52">
        <f t="shared" si="3"/>
        <v>45.94</v>
      </c>
    </row>
    <row r="31" spans="1:12" ht="12" customHeight="1">
      <c r="A31" s="23">
        <f>drivers_list!B31</f>
        <v>22</v>
      </c>
      <c r="B31" s="23" t="str">
        <f>drivers_list!C31</f>
        <v>Скопець Тетяна </v>
      </c>
      <c r="C31" s="23" t="str">
        <f>drivers_list!E31</f>
        <v>Гомонай Олена</v>
      </c>
      <c r="D31" s="48">
        <v>47.05</v>
      </c>
      <c r="E31" s="58">
        <v>0</v>
      </c>
      <c r="F31" s="58">
        <v>0</v>
      </c>
      <c r="G31" s="58">
        <v>0</v>
      </c>
      <c r="H31" s="29">
        <f t="shared" si="0"/>
        <v>47.05</v>
      </c>
      <c r="I31" s="60">
        <v>0</v>
      </c>
      <c r="J31" s="52">
        <f t="shared" si="1"/>
        <v>47.05</v>
      </c>
      <c r="K31" s="52">
        <f t="shared" si="2"/>
        <v>90.43</v>
      </c>
      <c r="L31" s="52">
        <f t="shared" si="3"/>
        <v>47.05</v>
      </c>
    </row>
    <row r="32" spans="1:12" ht="12" customHeight="1">
      <c r="A32" s="23">
        <f>drivers_list!B32</f>
        <v>23</v>
      </c>
      <c r="B32" s="23" t="str">
        <f>drivers_list!C32</f>
        <v>Шийка Яна</v>
      </c>
      <c r="C32" s="23" t="str">
        <f>drivers_list!E32</f>
        <v>Яровенко Арина</v>
      </c>
      <c r="D32" s="48">
        <v>42.91</v>
      </c>
      <c r="E32" s="58">
        <v>0</v>
      </c>
      <c r="F32" s="58">
        <v>0</v>
      </c>
      <c r="G32" s="58">
        <v>0</v>
      </c>
      <c r="H32" s="29">
        <f t="shared" si="0"/>
        <v>42.91</v>
      </c>
      <c r="I32" s="60">
        <v>0</v>
      </c>
      <c r="J32" s="52">
        <f t="shared" si="1"/>
        <v>42.91</v>
      </c>
      <c r="K32" s="52">
        <f t="shared" si="2"/>
        <v>90.43</v>
      </c>
      <c r="L32" s="52">
        <f t="shared" si="3"/>
        <v>42.91</v>
      </c>
    </row>
    <row r="33" spans="1:12" ht="12" customHeight="1">
      <c r="A33" s="23">
        <f>drivers_list!B33</f>
        <v>24</v>
      </c>
      <c r="B33" s="23" t="str">
        <f>drivers_list!C33</f>
        <v>Ганжа Христина </v>
      </c>
      <c r="C33" s="23" t="str">
        <f>drivers_list!E33</f>
        <v>Полякова Валентина </v>
      </c>
      <c r="D33" s="48">
        <v>41.17</v>
      </c>
      <c r="E33" s="58">
        <v>0</v>
      </c>
      <c r="F33" s="58">
        <v>0</v>
      </c>
      <c r="G33" s="58">
        <v>0</v>
      </c>
      <c r="H33" s="29">
        <f t="shared" si="0"/>
        <v>41.17</v>
      </c>
      <c r="I33" s="60">
        <v>0</v>
      </c>
      <c r="J33" s="52">
        <f t="shared" si="1"/>
        <v>41.17</v>
      </c>
      <c r="K33" s="52">
        <f t="shared" si="2"/>
        <v>90.43</v>
      </c>
      <c r="L33" s="52">
        <f t="shared" si="3"/>
        <v>41.17</v>
      </c>
    </row>
    <row r="34" spans="1:12" ht="12" customHeight="1">
      <c r="A34" s="23">
        <f>drivers_list!B34</f>
        <v>25</v>
      </c>
      <c r="B34" s="23" t="str">
        <f>drivers_list!C34</f>
        <v>Юнашева Юлія </v>
      </c>
      <c r="C34" s="23" t="str">
        <f>drivers_list!E34</f>
        <v>Дуднік Яна </v>
      </c>
      <c r="D34" s="48">
        <v>44.17</v>
      </c>
      <c r="E34" s="58">
        <v>0</v>
      </c>
      <c r="F34" s="58">
        <v>0</v>
      </c>
      <c r="G34" s="58">
        <v>0</v>
      </c>
      <c r="H34" s="29">
        <f t="shared" si="0"/>
        <v>44.17</v>
      </c>
      <c r="I34" s="60">
        <v>0</v>
      </c>
      <c r="J34" s="52">
        <f t="shared" si="1"/>
        <v>44.17</v>
      </c>
      <c r="K34" s="52">
        <f t="shared" si="2"/>
        <v>90.43</v>
      </c>
      <c r="L34" s="52">
        <f t="shared" si="3"/>
        <v>44.17</v>
      </c>
    </row>
    <row r="35" spans="1:12" ht="12" customHeight="1">
      <c r="A35" s="23">
        <f>drivers_list!B35</f>
        <v>26</v>
      </c>
      <c r="B35" s="23" t="str">
        <f>drivers_list!C35</f>
        <v>Танцюра Альона </v>
      </c>
      <c r="C35" s="23" t="str">
        <f>drivers_list!E35</f>
        <v>Васільєва Альона </v>
      </c>
      <c r="D35" s="48">
        <v>45.48</v>
      </c>
      <c r="E35" s="58">
        <v>0</v>
      </c>
      <c r="F35" s="58">
        <v>0</v>
      </c>
      <c r="G35" s="58">
        <v>0</v>
      </c>
      <c r="H35" s="29">
        <f t="shared" si="0"/>
        <v>45.48</v>
      </c>
      <c r="I35" s="60">
        <v>0</v>
      </c>
      <c r="J35" s="52">
        <f t="shared" si="1"/>
        <v>45.48</v>
      </c>
      <c r="K35" s="52">
        <f t="shared" si="2"/>
        <v>90.43</v>
      </c>
      <c r="L35" s="52">
        <f t="shared" si="3"/>
        <v>45.48</v>
      </c>
    </row>
    <row r="36" spans="1:12" ht="12" customHeight="1">
      <c r="A36" s="23">
        <f>drivers_list!B36</f>
        <v>27</v>
      </c>
      <c r="B36" s="23" t="str">
        <f>drivers_list!C36</f>
        <v>Богдан Ірина </v>
      </c>
      <c r="C36" s="23" t="str">
        <f>drivers_list!E36</f>
        <v>Базилєва Дар`я </v>
      </c>
      <c r="D36" s="48">
        <v>45.77</v>
      </c>
      <c r="E36" s="58">
        <v>0</v>
      </c>
      <c r="F36" s="58">
        <v>0</v>
      </c>
      <c r="G36" s="58">
        <v>0</v>
      </c>
      <c r="H36" s="29">
        <f t="shared" si="0"/>
        <v>45.77</v>
      </c>
      <c r="I36" s="60">
        <v>0</v>
      </c>
      <c r="J36" s="52">
        <f t="shared" si="1"/>
        <v>45.77</v>
      </c>
      <c r="K36" s="52">
        <f t="shared" si="2"/>
        <v>90.43</v>
      </c>
      <c r="L36" s="52">
        <f t="shared" si="3"/>
        <v>45.77</v>
      </c>
    </row>
    <row r="37" spans="1:12" ht="12" customHeight="1">
      <c r="A37" s="23">
        <f>drivers_list!B37</f>
        <v>28</v>
      </c>
      <c r="B37" s="23" t="str">
        <f>drivers_list!C37</f>
        <v>Кулішенко Анна </v>
      </c>
      <c r="C37" s="23" t="str">
        <f>drivers_list!E37</f>
        <v>Матвійчук Галина </v>
      </c>
      <c r="D37" s="48">
        <v>40.35</v>
      </c>
      <c r="E37" s="58">
        <v>0</v>
      </c>
      <c r="F37" s="58">
        <v>0</v>
      </c>
      <c r="G37" s="58">
        <v>0</v>
      </c>
      <c r="H37" s="29">
        <f t="shared" si="0"/>
        <v>40.35</v>
      </c>
      <c r="I37" s="60">
        <v>0</v>
      </c>
      <c r="J37" s="52">
        <f t="shared" si="1"/>
        <v>40.35</v>
      </c>
      <c r="K37" s="52">
        <f t="shared" si="2"/>
        <v>90.43</v>
      </c>
      <c r="L37" s="52">
        <f t="shared" si="3"/>
        <v>40.35</v>
      </c>
    </row>
    <row r="38" spans="1:12" ht="12" customHeight="1">
      <c r="A38" s="23">
        <f>drivers_list!B38</f>
        <v>29</v>
      </c>
      <c r="B38" s="23" t="str">
        <f>drivers_list!C38</f>
        <v>Книш Юлія</v>
      </c>
      <c r="C38" s="23" t="str">
        <f>drivers_list!E38</f>
        <v>Єфімова Юлія</v>
      </c>
      <c r="D38" s="48">
        <v>42.53</v>
      </c>
      <c r="E38" s="58">
        <v>0</v>
      </c>
      <c r="F38" s="58">
        <v>0</v>
      </c>
      <c r="G38" s="58">
        <v>0</v>
      </c>
      <c r="H38" s="29">
        <f t="shared" si="0"/>
        <v>42.53</v>
      </c>
      <c r="I38" s="60">
        <v>0</v>
      </c>
      <c r="J38" s="52">
        <f t="shared" si="1"/>
        <v>42.53</v>
      </c>
      <c r="K38" s="52">
        <f t="shared" si="2"/>
        <v>90.43</v>
      </c>
      <c r="L38" s="52">
        <f t="shared" si="3"/>
        <v>42.53</v>
      </c>
    </row>
    <row r="39" spans="1:12" ht="12" customHeight="1">
      <c r="A39" s="23">
        <f>drivers_list!B39</f>
        <v>30</v>
      </c>
      <c r="B39" s="23" t="str">
        <f>drivers_list!C39</f>
        <v>Матвєєва Юлія</v>
      </c>
      <c r="C39" s="23" t="str">
        <f>drivers_list!E39</f>
        <v>Сорока Вікторія</v>
      </c>
      <c r="D39" s="48">
        <v>41.96</v>
      </c>
      <c r="E39" s="58">
        <v>0</v>
      </c>
      <c r="F39" s="58">
        <v>1</v>
      </c>
      <c r="G39" s="58">
        <v>0</v>
      </c>
      <c r="H39" s="29">
        <f t="shared" si="0"/>
        <v>46.96</v>
      </c>
      <c r="I39" s="60">
        <v>0</v>
      </c>
      <c r="J39" s="52">
        <f t="shared" si="1"/>
        <v>46.96</v>
      </c>
      <c r="K39" s="52">
        <f t="shared" si="2"/>
        <v>90.43</v>
      </c>
      <c r="L39" s="52">
        <f t="shared" si="3"/>
        <v>46.96</v>
      </c>
    </row>
    <row r="40" spans="1:12" ht="12" customHeight="1">
      <c r="A40" s="23">
        <f>drivers_list!B40</f>
        <v>33</v>
      </c>
      <c r="B40" s="23" t="str">
        <f>drivers_list!C40</f>
        <v>Ренке Дар’я</v>
      </c>
      <c r="C40" s="23" t="str">
        <f>drivers_list!E40</f>
        <v>Крупчинська Марина</v>
      </c>
      <c r="D40" s="48">
        <v>45.95</v>
      </c>
      <c r="E40" s="58">
        <v>0</v>
      </c>
      <c r="F40" s="58">
        <v>0</v>
      </c>
      <c r="G40" s="58">
        <v>0</v>
      </c>
      <c r="H40" s="29">
        <f t="shared" si="0"/>
        <v>45.95</v>
      </c>
      <c r="I40" s="60">
        <v>0</v>
      </c>
      <c r="J40" s="52">
        <f t="shared" si="1"/>
        <v>45.95</v>
      </c>
      <c r="K40" s="52">
        <f t="shared" si="2"/>
        <v>90.43</v>
      </c>
      <c r="L40" s="52">
        <f t="shared" si="3"/>
        <v>45.95</v>
      </c>
    </row>
    <row r="41" spans="1:12" ht="12" customHeight="1">
      <c r="A41" s="23">
        <f>drivers_list!B41</f>
        <v>34</v>
      </c>
      <c r="B41" s="23" t="str">
        <f>drivers_list!C41</f>
        <v>Шумакова Олена </v>
      </c>
      <c r="C41" s="23" t="str">
        <f>drivers_list!E41</f>
        <v>Моргунова Олена </v>
      </c>
      <c r="D41" s="48">
        <v>43.25</v>
      </c>
      <c r="E41" s="58">
        <v>0</v>
      </c>
      <c r="F41" s="58">
        <v>0</v>
      </c>
      <c r="G41" s="58">
        <v>0</v>
      </c>
      <c r="H41" s="29">
        <f t="shared" si="0"/>
        <v>43.25</v>
      </c>
      <c r="I41" s="60">
        <v>0</v>
      </c>
      <c r="J41" s="52">
        <f t="shared" si="1"/>
        <v>43.25</v>
      </c>
      <c r="K41" s="52">
        <f t="shared" si="2"/>
        <v>90.43</v>
      </c>
      <c r="L41" s="52">
        <f t="shared" si="3"/>
        <v>43.25</v>
      </c>
    </row>
    <row r="42" spans="1:12" ht="12" customHeight="1">
      <c r="A42" s="23">
        <f>drivers_list!B42</f>
        <v>35</v>
      </c>
      <c r="B42" s="23" t="str">
        <f>drivers_list!C42</f>
        <v>Коннорова Тетяна</v>
      </c>
      <c r="C42" s="23" t="str">
        <f>drivers_list!E42</f>
        <v>Ясько Анна</v>
      </c>
      <c r="D42" s="48">
        <v>64.39</v>
      </c>
      <c r="E42" s="58">
        <v>0</v>
      </c>
      <c r="F42" s="58">
        <v>0</v>
      </c>
      <c r="G42" s="58">
        <v>0</v>
      </c>
      <c r="H42" s="29">
        <f t="shared" si="0"/>
        <v>64.39</v>
      </c>
      <c r="I42" s="60">
        <v>0</v>
      </c>
      <c r="J42" s="52">
        <f t="shared" si="1"/>
        <v>64.39</v>
      </c>
      <c r="K42" s="52">
        <f t="shared" si="2"/>
        <v>90.43</v>
      </c>
      <c r="L42" s="52">
        <f t="shared" si="3"/>
        <v>64.39</v>
      </c>
    </row>
    <row r="43" spans="1:12" ht="12" customHeight="1">
      <c r="A43" s="23">
        <f>drivers_list!B43</f>
        <v>37</v>
      </c>
      <c r="B43" s="23" t="str">
        <f>drivers_list!C43</f>
        <v>Ковальчук Юлія</v>
      </c>
      <c r="C43" s="23" t="str">
        <f>drivers_list!E43</f>
        <v>Ковальчук Євгенія</v>
      </c>
      <c r="D43" s="48">
        <v>47.94</v>
      </c>
      <c r="E43" s="58">
        <v>0</v>
      </c>
      <c r="F43" s="58">
        <v>0</v>
      </c>
      <c r="G43" s="58">
        <v>0</v>
      </c>
      <c r="H43" s="29">
        <f t="shared" si="0"/>
        <v>47.94</v>
      </c>
      <c r="I43" s="60">
        <v>0</v>
      </c>
      <c r="J43" s="52">
        <f t="shared" si="1"/>
        <v>47.94</v>
      </c>
      <c r="K43" s="52">
        <f t="shared" si="2"/>
        <v>90.43</v>
      </c>
      <c r="L43" s="52">
        <f t="shared" si="3"/>
        <v>47.94</v>
      </c>
    </row>
    <row r="44" spans="1:12" ht="12" customHeight="1">
      <c r="A44" s="23">
        <f>drivers_list!B44</f>
        <v>38</v>
      </c>
      <c r="B44" s="23" t="str">
        <f>drivers_list!C44</f>
        <v>Ахметшина Ольга</v>
      </c>
      <c r="C44" s="23" t="str">
        <f>drivers_list!E44</f>
        <v>Глотова Ксенія</v>
      </c>
      <c r="D44" s="48">
        <v>45.09</v>
      </c>
      <c r="E44" s="58">
        <v>0</v>
      </c>
      <c r="F44" s="58">
        <v>0</v>
      </c>
      <c r="G44" s="58">
        <v>0</v>
      </c>
      <c r="H44" s="29">
        <f t="shared" si="0"/>
        <v>45.09</v>
      </c>
      <c r="I44" s="60">
        <v>0</v>
      </c>
      <c r="J44" s="52">
        <f t="shared" si="1"/>
        <v>45.09</v>
      </c>
      <c r="K44" s="52">
        <f t="shared" si="2"/>
        <v>90.43</v>
      </c>
      <c r="L44" s="52">
        <f t="shared" si="3"/>
        <v>45.09</v>
      </c>
    </row>
    <row r="45" spans="1:12" ht="12" customHeight="1">
      <c r="A45" s="23">
        <f>drivers_list!B45</f>
        <v>39</v>
      </c>
      <c r="B45" s="23" t="str">
        <f>drivers_list!C45</f>
        <v>Туманян Людмила </v>
      </c>
      <c r="C45" s="23" t="str">
        <f>drivers_list!E45</f>
        <v>Коваленко Наталія</v>
      </c>
      <c r="D45" s="48">
        <v>44.46</v>
      </c>
      <c r="E45" s="58">
        <v>0</v>
      </c>
      <c r="F45" s="58">
        <v>0</v>
      </c>
      <c r="G45" s="58">
        <v>0</v>
      </c>
      <c r="H45" s="29">
        <f t="shared" si="0"/>
        <v>44.46</v>
      </c>
      <c r="I45" s="60">
        <v>0</v>
      </c>
      <c r="J45" s="52">
        <f t="shared" si="1"/>
        <v>44.46</v>
      </c>
      <c r="K45" s="52">
        <f t="shared" si="2"/>
        <v>90.43</v>
      </c>
      <c r="L45" s="52">
        <f t="shared" si="3"/>
        <v>44.46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8:L45"/>
  <sheetViews>
    <sheetView zoomScalePageLayoutView="0" workbookViewId="0" topLeftCell="A6">
      <selection activeCell="Q18" sqref="Q18"/>
    </sheetView>
  </sheetViews>
  <sheetFormatPr defaultColWidth="9.140625" defaultRowHeight="15"/>
  <cols>
    <col min="1" max="1" width="4.28125" style="0" customWidth="1"/>
    <col min="2" max="2" width="16.421875" style="0" hidden="1" customWidth="1"/>
    <col min="3" max="3" width="15.8515625" style="0" hidden="1" customWidth="1"/>
    <col min="4" max="4" width="6.140625" style="0" customWidth="1"/>
    <col min="5" max="6" width="6.57421875" style="0" customWidth="1"/>
    <col min="7" max="7" width="4.8515625" style="0" customWidth="1"/>
    <col min="8" max="8" width="7.8515625" style="0" customWidth="1"/>
    <col min="9" max="9" width="4.28125" style="0" customWidth="1"/>
    <col min="10" max="10" width="6.421875" style="0" customWidth="1"/>
    <col min="11" max="11" width="6.57421875" style="0" customWidth="1"/>
    <col min="12" max="12" width="9.8515625" style="0" customWidth="1"/>
  </cols>
  <sheetData>
    <row r="8" spans="1:8" ht="15">
      <c r="A8" s="14"/>
      <c r="B8" s="14"/>
      <c r="C8" s="14"/>
      <c r="D8" s="40" t="s">
        <v>33</v>
      </c>
      <c r="E8" s="40"/>
      <c r="F8" s="40"/>
      <c r="G8" s="40"/>
      <c r="H8" s="14"/>
    </row>
    <row r="9" spans="1:11" ht="15">
      <c r="A9" s="14"/>
      <c r="B9" s="14"/>
      <c r="C9" s="14"/>
      <c r="D9" s="14"/>
      <c r="E9" s="14" t="s">
        <v>42</v>
      </c>
      <c r="F9" s="14"/>
      <c r="G9" s="14"/>
      <c r="H9" s="14"/>
      <c r="I9" t="s">
        <v>46</v>
      </c>
      <c r="K9" t="s">
        <v>49</v>
      </c>
    </row>
    <row r="10" spans="1:12" ht="23.25">
      <c r="A10" s="18" t="s">
        <v>6</v>
      </c>
      <c r="B10" s="19" t="s">
        <v>7</v>
      </c>
      <c r="C10" s="19" t="s">
        <v>8</v>
      </c>
      <c r="D10" s="21" t="s">
        <v>34</v>
      </c>
      <c r="E10" s="49" t="s">
        <v>43</v>
      </c>
      <c r="F10" s="49" t="s">
        <v>44</v>
      </c>
      <c r="G10" s="49" t="s">
        <v>45</v>
      </c>
      <c r="H10" s="20" t="s">
        <v>14</v>
      </c>
      <c r="I10" s="49" t="s">
        <v>47</v>
      </c>
      <c r="J10" s="51" t="s">
        <v>34</v>
      </c>
      <c r="K10" s="81">
        <f>MAX(J11:J45)</f>
        <v>93.56</v>
      </c>
      <c r="L10" s="50" t="s">
        <v>48</v>
      </c>
    </row>
    <row r="11" spans="1:12" ht="12" customHeight="1">
      <c r="A11" s="23">
        <f>drivers_list!B11</f>
        <v>1</v>
      </c>
      <c r="B11" s="23" t="str">
        <f>drivers_list!C11</f>
        <v>Шагінян Тетяна </v>
      </c>
      <c r="C11" s="23" t="str">
        <f>drivers_list!E11</f>
        <v>Самойленко Людмила</v>
      </c>
      <c r="D11" s="48">
        <v>75.65</v>
      </c>
      <c r="E11" s="58">
        <v>0</v>
      </c>
      <c r="F11" s="58">
        <v>0</v>
      </c>
      <c r="G11" s="58">
        <v>0</v>
      </c>
      <c r="H11" s="29">
        <f>SUM(D11,5*E11,5*F11,5*G11)</f>
        <v>75.65</v>
      </c>
      <c r="I11" s="60">
        <v>0</v>
      </c>
      <c r="J11" s="52">
        <f>H11-H11*I11</f>
        <v>75.65</v>
      </c>
      <c r="K11" s="52">
        <f>K10</f>
        <v>93.56</v>
      </c>
      <c r="L11" s="52">
        <f>IF(I11,K10*1.1,J11)</f>
        <v>75.65</v>
      </c>
    </row>
    <row r="12" spans="1:12" ht="12" customHeight="1">
      <c r="A12" s="23">
        <f>drivers_list!B12</f>
        <v>3</v>
      </c>
      <c r="B12" s="23" t="str">
        <f>drivers_list!C12</f>
        <v>Чумак Олена</v>
      </c>
      <c r="C12" s="23" t="str">
        <f>drivers_list!E12</f>
        <v>Чумак Анастасія</v>
      </c>
      <c r="D12" s="48">
        <v>93.56</v>
      </c>
      <c r="E12" s="58">
        <v>0</v>
      </c>
      <c r="F12" s="58">
        <v>0</v>
      </c>
      <c r="G12" s="58">
        <v>0</v>
      </c>
      <c r="H12" s="29">
        <f aca="true" t="shared" si="0" ref="H12:H45">SUM(D12,5*E12,5*F12,5*G12)</f>
        <v>93.56</v>
      </c>
      <c r="I12" s="60">
        <v>0</v>
      </c>
      <c r="J12" s="52">
        <f aca="true" t="shared" si="1" ref="J12:J45">H12-H12*I12</f>
        <v>93.56</v>
      </c>
      <c r="K12" s="52">
        <f aca="true" t="shared" si="2" ref="K12:K45">K11</f>
        <v>93.56</v>
      </c>
      <c r="L12" s="52">
        <f aca="true" t="shared" si="3" ref="L12:L45">IF(I12,K11*1.1,J12)</f>
        <v>93.56</v>
      </c>
    </row>
    <row r="13" spans="1:12" ht="12" customHeight="1">
      <c r="A13" s="23">
        <f>drivers_list!B13</f>
        <v>4</v>
      </c>
      <c r="B13" s="23" t="str">
        <f>drivers_list!C13</f>
        <v>Кравченко Ірина</v>
      </c>
      <c r="C13" s="23" t="str">
        <f>drivers_list!E13</f>
        <v>Бойко  Світлана</v>
      </c>
      <c r="D13" s="48">
        <v>0</v>
      </c>
      <c r="E13" s="58">
        <v>0</v>
      </c>
      <c r="F13" s="58">
        <v>0</v>
      </c>
      <c r="G13" s="58">
        <v>0</v>
      </c>
      <c r="H13" s="29">
        <f t="shared" si="0"/>
        <v>0</v>
      </c>
      <c r="I13" s="60">
        <v>1</v>
      </c>
      <c r="J13" s="52">
        <f t="shared" si="1"/>
        <v>0</v>
      </c>
      <c r="K13" s="52">
        <f t="shared" si="2"/>
        <v>93.56</v>
      </c>
      <c r="L13" s="52">
        <f t="shared" si="3"/>
        <v>102.91600000000001</v>
      </c>
    </row>
    <row r="14" spans="1:12" ht="12" customHeight="1">
      <c r="A14" s="23">
        <f>drivers_list!B14</f>
        <v>5</v>
      </c>
      <c r="B14" s="23" t="str">
        <f>drivers_list!C14</f>
        <v>Зайцева Тетяна </v>
      </c>
      <c r="C14" s="23" t="str">
        <f>drivers_list!E14</f>
        <v>Ладигіна Катерина </v>
      </c>
      <c r="D14" s="48">
        <v>65.84</v>
      </c>
      <c r="E14" s="58">
        <v>1</v>
      </c>
      <c r="F14" s="58">
        <v>0</v>
      </c>
      <c r="G14" s="58">
        <v>0</v>
      </c>
      <c r="H14" s="29">
        <f t="shared" si="0"/>
        <v>70.84</v>
      </c>
      <c r="I14" s="60">
        <v>0</v>
      </c>
      <c r="J14" s="52">
        <f t="shared" si="1"/>
        <v>70.84</v>
      </c>
      <c r="K14" s="52">
        <f t="shared" si="2"/>
        <v>93.56</v>
      </c>
      <c r="L14" s="52">
        <f t="shared" si="3"/>
        <v>70.84</v>
      </c>
    </row>
    <row r="15" spans="1:12" ht="12" customHeight="1">
      <c r="A15" s="23">
        <f>drivers_list!B15</f>
        <v>6</v>
      </c>
      <c r="B15" s="23" t="str">
        <f>drivers_list!C15</f>
        <v>Панюхно Анна</v>
      </c>
      <c r="C15" s="23" t="str">
        <f>drivers_list!E15</f>
        <v>Белькович Вилина</v>
      </c>
      <c r="D15" s="48">
        <v>0</v>
      </c>
      <c r="E15" s="58">
        <v>0</v>
      </c>
      <c r="F15" s="58">
        <v>0</v>
      </c>
      <c r="G15" s="58">
        <v>0</v>
      </c>
      <c r="H15" s="29">
        <f t="shared" si="0"/>
        <v>0</v>
      </c>
      <c r="I15" s="60">
        <v>1</v>
      </c>
      <c r="J15" s="52">
        <f t="shared" si="1"/>
        <v>0</v>
      </c>
      <c r="K15" s="52">
        <f t="shared" si="2"/>
        <v>93.56</v>
      </c>
      <c r="L15" s="52">
        <f t="shared" si="3"/>
        <v>102.91600000000001</v>
      </c>
    </row>
    <row r="16" spans="1:12" ht="12" customHeight="1">
      <c r="A16" s="23">
        <f>drivers_list!B16</f>
        <v>7</v>
      </c>
      <c r="B16" s="23" t="str">
        <f>drivers_list!C16</f>
        <v>МИЛАШКА (Корнієнко Дар’я)</v>
      </c>
      <c r="C16" s="23" t="str">
        <f>drivers_list!E16</f>
        <v>Шуригіна Ганна</v>
      </c>
      <c r="D16" s="48">
        <v>54.93</v>
      </c>
      <c r="E16" s="58">
        <v>0</v>
      </c>
      <c r="F16" s="58">
        <v>0</v>
      </c>
      <c r="G16" s="58">
        <v>0</v>
      </c>
      <c r="H16" s="29">
        <f t="shared" si="0"/>
        <v>54.93</v>
      </c>
      <c r="I16" s="60">
        <v>0</v>
      </c>
      <c r="J16" s="52">
        <f t="shared" si="1"/>
        <v>54.93</v>
      </c>
      <c r="K16" s="52">
        <f t="shared" si="2"/>
        <v>93.56</v>
      </c>
      <c r="L16" s="52">
        <f t="shared" si="3"/>
        <v>54.93</v>
      </c>
    </row>
    <row r="17" spans="1:12" ht="12" customHeight="1">
      <c r="A17" s="23">
        <f>drivers_list!B17</f>
        <v>8</v>
      </c>
      <c r="B17" s="23" t="str">
        <f>drivers_list!C17</f>
        <v>КОРЖ Альона  </v>
      </c>
      <c r="C17" s="23" t="str">
        <f>drivers_list!E17</f>
        <v>Палій Оксана </v>
      </c>
      <c r="D17" s="48">
        <v>61.06</v>
      </c>
      <c r="E17" s="58">
        <v>0</v>
      </c>
      <c r="F17" s="58">
        <v>0</v>
      </c>
      <c r="G17" s="58">
        <v>0</v>
      </c>
      <c r="H17" s="29">
        <f t="shared" si="0"/>
        <v>61.06</v>
      </c>
      <c r="I17" s="60">
        <v>0</v>
      </c>
      <c r="J17" s="52">
        <f t="shared" si="1"/>
        <v>61.06</v>
      </c>
      <c r="K17" s="52">
        <f t="shared" si="2"/>
        <v>93.56</v>
      </c>
      <c r="L17" s="52">
        <f t="shared" si="3"/>
        <v>61.06</v>
      </c>
    </row>
    <row r="18" spans="1:12" ht="12" customHeight="1">
      <c r="A18" s="23">
        <f>drivers_list!B18</f>
        <v>9</v>
      </c>
      <c r="B18" s="23" t="str">
        <f>drivers_list!C18</f>
        <v>Корж Юлія</v>
      </c>
      <c r="C18" s="23" t="str">
        <f>drivers_list!E18</f>
        <v>Носенко Ольга</v>
      </c>
      <c r="D18" s="48">
        <v>51.48</v>
      </c>
      <c r="E18" s="58">
        <v>0</v>
      </c>
      <c r="F18" s="58">
        <v>0</v>
      </c>
      <c r="G18" s="58">
        <v>1</v>
      </c>
      <c r="H18" s="29">
        <f t="shared" si="0"/>
        <v>56.48</v>
      </c>
      <c r="I18" s="60">
        <v>0</v>
      </c>
      <c r="J18" s="52">
        <f t="shared" si="1"/>
        <v>56.48</v>
      </c>
      <c r="K18" s="52">
        <f t="shared" si="2"/>
        <v>93.56</v>
      </c>
      <c r="L18" s="52">
        <f t="shared" si="3"/>
        <v>56.48</v>
      </c>
    </row>
    <row r="19" spans="1:12" ht="12" customHeight="1">
      <c r="A19" s="23">
        <f>drivers_list!B19</f>
        <v>10</v>
      </c>
      <c r="B19" s="23" t="str">
        <f>drivers_list!C19</f>
        <v>Хребтієвська Надія</v>
      </c>
      <c r="C19" s="23" t="str">
        <f>drivers_list!E19</f>
        <v>Данченко Світлана</v>
      </c>
      <c r="D19" s="48">
        <v>50.07</v>
      </c>
      <c r="E19" s="58">
        <v>0</v>
      </c>
      <c r="F19" s="58">
        <v>0</v>
      </c>
      <c r="G19" s="58">
        <v>0</v>
      </c>
      <c r="H19" s="29">
        <f t="shared" si="0"/>
        <v>50.07</v>
      </c>
      <c r="I19" s="60">
        <v>0</v>
      </c>
      <c r="J19" s="52">
        <f t="shared" si="1"/>
        <v>50.07</v>
      </c>
      <c r="K19" s="52">
        <f t="shared" si="2"/>
        <v>93.56</v>
      </c>
      <c r="L19" s="52">
        <f t="shared" si="3"/>
        <v>50.07</v>
      </c>
    </row>
    <row r="20" spans="1:12" ht="12" customHeight="1">
      <c r="A20" s="23">
        <f>drivers_list!B20</f>
        <v>11</v>
      </c>
      <c r="B20" s="23" t="str">
        <f>drivers_list!C20</f>
        <v>Смирнова Олена</v>
      </c>
      <c r="C20" s="23" t="str">
        <f>drivers_list!E20</f>
        <v>Сачко Юлія</v>
      </c>
      <c r="D20" s="48">
        <v>57.94</v>
      </c>
      <c r="E20" s="58">
        <v>0</v>
      </c>
      <c r="F20" s="58">
        <v>0</v>
      </c>
      <c r="G20" s="58">
        <v>0</v>
      </c>
      <c r="H20" s="29">
        <f t="shared" si="0"/>
        <v>57.94</v>
      </c>
      <c r="I20" s="60">
        <v>0</v>
      </c>
      <c r="J20" s="52">
        <f t="shared" si="1"/>
        <v>57.94</v>
      </c>
      <c r="K20" s="52">
        <f t="shared" si="2"/>
        <v>93.56</v>
      </c>
      <c r="L20" s="52">
        <f t="shared" si="3"/>
        <v>57.94</v>
      </c>
    </row>
    <row r="21" spans="1:12" ht="12" customHeight="1">
      <c r="A21" s="23">
        <f>drivers_list!B21</f>
        <v>12</v>
      </c>
      <c r="B21" s="23" t="str">
        <f>drivers_list!C21</f>
        <v>Рыбальченко Алла</v>
      </c>
      <c r="C21" s="23" t="str">
        <f>drivers_list!E21</f>
        <v>Сопига Юлия</v>
      </c>
      <c r="D21" s="48">
        <v>54.22</v>
      </c>
      <c r="E21" s="58">
        <v>0</v>
      </c>
      <c r="F21" s="58">
        <v>0</v>
      </c>
      <c r="G21" s="58">
        <v>1</v>
      </c>
      <c r="H21" s="29">
        <f t="shared" si="0"/>
        <v>59.22</v>
      </c>
      <c r="I21" s="60">
        <v>0</v>
      </c>
      <c r="J21" s="52">
        <f t="shared" si="1"/>
        <v>59.22</v>
      </c>
      <c r="K21" s="52">
        <f t="shared" si="2"/>
        <v>93.56</v>
      </c>
      <c r="L21" s="52">
        <f t="shared" si="3"/>
        <v>59.22</v>
      </c>
    </row>
    <row r="22" spans="1:12" ht="12" customHeight="1">
      <c r="A22" s="23">
        <f>drivers_list!B22</f>
        <v>13</v>
      </c>
      <c r="B22" s="23" t="str">
        <f>drivers_list!C22</f>
        <v>Коваленко Оксана</v>
      </c>
      <c r="C22" s="23" t="str">
        <f>drivers_list!E22</f>
        <v>Свидзінська Ганна</v>
      </c>
      <c r="D22" s="48">
        <v>59.16</v>
      </c>
      <c r="E22" s="58">
        <v>0</v>
      </c>
      <c r="F22" s="58">
        <v>0</v>
      </c>
      <c r="G22" s="58">
        <v>0</v>
      </c>
      <c r="H22" s="29">
        <f t="shared" si="0"/>
        <v>59.16</v>
      </c>
      <c r="I22" s="60">
        <v>0</v>
      </c>
      <c r="J22" s="52">
        <f t="shared" si="1"/>
        <v>59.16</v>
      </c>
      <c r="K22" s="52">
        <f t="shared" si="2"/>
        <v>93.56</v>
      </c>
      <c r="L22" s="52">
        <f t="shared" si="3"/>
        <v>59.16</v>
      </c>
    </row>
    <row r="23" spans="1:12" ht="12" customHeight="1">
      <c r="A23" s="23">
        <f>drivers_list!B23</f>
        <v>14</v>
      </c>
      <c r="B23" s="23" t="str">
        <f>drivers_list!C23</f>
        <v>Герасимчук Світлана</v>
      </c>
      <c r="C23" s="23" t="str">
        <f>drivers_list!E23</f>
        <v>Корицька Тетяна</v>
      </c>
      <c r="D23" s="48">
        <v>54.18</v>
      </c>
      <c r="E23" s="58">
        <v>0</v>
      </c>
      <c r="F23" s="58">
        <v>0</v>
      </c>
      <c r="G23" s="58">
        <v>0</v>
      </c>
      <c r="H23" s="29">
        <f t="shared" si="0"/>
        <v>54.18</v>
      </c>
      <c r="I23" s="60">
        <v>0</v>
      </c>
      <c r="J23" s="52">
        <f t="shared" si="1"/>
        <v>54.18</v>
      </c>
      <c r="K23" s="52">
        <f t="shared" si="2"/>
        <v>93.56</v>
      </c>
      <c r="L23" s="52">
        <f t="shared" si="3"/>
        <v>54.18</v>
      </c>
    </row>
    <row r="24" spans="1:12" ht="12" customHeight="1">
      <c r="A24" s="23">
        <f>drivers_list!B24</f>
        <v>15</v>
      </c>
      <c r="B24" s="23" t="str">
        <f>drivers_list!C24</f>
        <v>Макова Анастасія</v>
      </c>
      <c r="C24" s="23" t="str">
        <f>drivers_list!E24</f>
        <v>Ваганова Юлія</v>
      </c>
      <c r="D24" s="48">
        <v>47.93</v>
      </c>
      <c r="E24" s="58">
        <v>1</v>
      </c>
      <c r="F24" s="58">
        <v>0</v>
      </c>
      <c r="G24" s="58">
        <v>0</v>
      </c>
      <c r="H24" s="29">
        <f t="shared" si="0"/>
        <v>52.93</v>
      </c>
      <c r="I24" s="60">
        <v>0</v>
      </c>
      <c r="J24" s="52">
        <f t="shared" si="1"/>
        <v>52.93</v>
      </c>
      <c r="K24" s="52">
        <f t="shared" si="2"/>
        <v>93.56</v>
      </c>
      <c r="L24" s="52">
        <f t="shared" si="3"/>
        <v>52.93</v>
      </c>
    </row>
    <row r="25" spans="1:12" ht="12" customHeight="1">
      <c r="A25" s="23">
        <f>drivers_list!B25</f>
        <v>16</v>
      </c>
      <c r="B25" s="23" t="str">
        <f>drivers_list!C25</f>
        <v>Дробович Анна </v>
      </c>
      <c r="C25" s="23" t="str">
        <f>drivers_list!E25</f>
        <v>Ткаліч Ірина </v>
      </c>
      <c r="D25" s="48">
        <v>56.75</v>
      </c>
      <c r="E25" s="58">
        <v>0</v>
      </c>
      <c r="F25" s="58">
        <v>0</v>
      </c>
      <c r="G25" s="58">
        <v>0</v>
      </c>
      <c r="H25" s="29">
        <f t="shared" si="0"/>
        <v>56.75</v>
      </c>
      <c r="I25" s="60">
        <v>0</v>
      </c>
      <c r="J25" s="52">
        <f t="shared" si="1"/>
        <v>56.75</v>
      </c>
      <c r="K25" s="52">
        <f t="shared" si="2"/>
        <v>93.56</v>
      </c>
      <c r="L25" s="52">
        <f t="shared" si="3"/>
        <v>56.75</v>
      </c>
    </row>
    <row r="26" spans="1:12" ht="12" customHeight="1">
      <c r="A26" s="23">
        <f>drivers_list!B26</f>
        <v>17</v>
      </c>
      <c r="B26" s="23" t="str">
        <f>drivers_list!C26</f>
        <v>Кравець Ірина</v>
      </c>
      <c r="C26" s="23" t="str">
        <f>drivers_list!E26</f>
        <v>Леонова Олена</v>
      </c>
      <c r="D26" s="48">
        <v>51</v>
      </c>
      <c r="E26" s="58">
        <v>0</v>
      </c>
      <c r="F26" s="58">
        <v>1</v>
      </c>
      <c r="G26" s="58">
        <v>0</v>
      </c>
      <c r="H26" s="29">
        <f t="shared" si="0"/>
        <v>56</v>
      </c>
      <c r="I26" s="60">
        <v>0</v>
      </c>
      <c r="J26" s="52">
        <f t="shared" si="1"/>
        <v>56</v>
      </c>
      <c r="K26" s="52">
        <f t="shared" si="2"/>
        <v>93.56</v>
      </c>
      <c r="L26" s="52">
        <f t="shared" si="3"/>
        <v>56</v>
      </c>
    </row>
    <row r="27" spans="1:12" ht="12" customHeight="1">
      <c r="A27" s="23">
        <f>drivers_list!B27</f>
        <v>18</v>
      </c>
      <c r="B27" s="23" t="str">
        <f>drivers_list!C27</f>
        <v>Шульга Ганна</v>
      </c>
      <c r="C27" s="23" t="str">
        <f>drivers_list!E27</f>
        <v>Івершень Тетяна</v>
      </c>
      <c r="D27" s="48">
        <v>53.44</v>
      </c>
      <c r="E27" s="58">
        <v>0</v>
      </c>
      <c r="F27" s="58">
        <v>0</v>
      </c>
      <c r="G27" s="58">
        <v>0</v>
      </c>
      <c r="H27" s="29">
        <f t="shared" si="0"/>
        <v>53.44</v>
      </c>
      <c r="I27" s="60">
        <v>0</v>
      </c>
      <c r="J27" s="52">
        <f t="shared" si="1"/>
        <v>53.44</v>
      </c>
      <c r="K27" s="52">
        <f t="shared" si="2"/>
        <v>93.56</v>
      </c>
      <c r="L27" s="52">
        <f t="shared" si="3"/>
        <v>53.44</v>
      </c>
    </row>
    <row r="28" spans="1:12" ht="12" customHeight="1">
      <c r="A28" s="23">
        <f>drivers_list!B28</f>
        <v>19</v>
      </c>
      <c r="B28" s="23" t="str">
        <f>drivers_list!C28</f>
        <v>Хомяк Ірина</v>
      </c>
      <c r="C28" s="23" t="str">
        <f>drivers_list!E28</f>
        <v>Федина Юлія</v>
      </c>
      <c r="D28" s="48">
        <v>50.69</v>
      </c>
      <c r="E28" s="58">
        <v>0</v>
      </c>
      <c r="F28" s="58">
        <v>0</v>
      </c>
      <c r="G28" s="58">
        <v>0</v>
      </c>
      <c r="H28" s="29">
        <f t="shared" si="0"/>
        <v>50.69</v>
      </c>
      <c r="I28" s="60">
        <v>0</v>
      </c>
      <c r="J28" s="52">
        <f t="shared" si="1"/>
        <v>50.69</v>
      </c>
      <c r="K28" s="52">
        <f t="shared" si="2"/>
        <v>93.56</v>
      </c>
      <c r="L28" s="52">
        <f t="shared" si="3"/>
        <v>50.69</v>
      </c>
    </row>
    <row r="29" spans="1:12" ht="12" customHeight="1">
      <c r="A29" s="23">
        <f>drivers_list!B29</f>
        <v>20</v>
      </c>
      <c r="B29" s="23" t="str">
        <f>drivers_list!C29</f>
        <v>Котенко Оксана </v>
      </c>
      <c r="C29" s="23" t="str">
        <f>drivers_list!E29</f>
        <v>Резанко Ольга </v>
      </c>
      <c r="D29" s="48">
        <v>55.96</v>
      </c>
      <c r="E29" s="58">
        <v>0</v>
      </c>
      <c r="F29" s="58">
        <v>0</v>
      </c>
      <c r="G29" s="58">
        <v>0</v>
      </c>
      <c r="H29" s="29">
        <f t="shared" si="0"/>
        <v>55.96</v>
      </c>
      <c r="I29" s="60">
        <v>0</v>
      </c>
      <c r="J29" s="52">
        <f t="shared" si="1"/>
        <v>55.96</v>
      </c>
      <c r="K29" s="52">
        <f t="shared" si="2"/>
        <v>93.56</v>
      </c>
      <c r="L29" s="52">
        <f t="shared" si="3"/>
        <v>55.96</v>
      </c>
    </row>
    <row r="30" spans="1:12" ht="12" customHeight="1">
      <c r="A30" s="23">
        <f>drivers_list!B30</f>
        <v>21</v>
      </c>
      <c r="B30" s="23" t="str">
        <f>drivers_list!C30</f>
        <v>Цвєткова Альона</v>
      </c>
      <c r="C30" s="23" t="str">
        <f>drivers_list!E30</f>
        <v>Горбаченко Наталія </v>
      </c>
      <c r="D30" s="48">
        <v>57.82</v>
      </c>
      <c r="E30" s="58">
        <v>0</v>
      </c>
      <c r="F30" s="58">
        <v>0</v>
      </c>
      <c r="G30" s="58">
        <v>0</v>
      </c>
      <c r="H30" s="29">
        <f t="shared" si="0"/>
        <v>57.82</v>
      </c>
      <c r="I30" s="60">
        <v>0</v>
      </c>
      <c r="J30" s="52">
        <f t="shared" si="1"/>
        <v>57.82</v>
      </c>
      <c r="K30" s="52">
        <f t="shared" si="2"/>
        <v>93.56</v>
      </c>
      <c r="L30" s="52">
        <f t="shared" si="3"/>
        <v>57.82</v>
      </c>
    </row>
    <row r="31" spans="1:12" ht="12" customHeight="1">
      <c r="A31" s="23">
        <f>drivers_list!B31</f>
        <v>22</v>
      </c>
      <c r="B31" s="23" t="str">
        <f>drivers_list!C31</f>
        <v>Скопець Тетяна </v>
      </c>
      <c r="C31" s="23" t="str">
        <f>drivers_list!E31</f>
        <v>Гомонай Олена</v>
      </c>
      <c r="D31" s="48">
        <v>56.72</v>
      </c>
      <c r="E31" s="58">
        <v>0</v>
      </c>
      <c r="F31" s="58">
        <v>0</v>
      </c>
      <c r="G31" s="58">
        <v>0</v>
      </c>
      <c r="H31" s="29">
        <f t="shared" si="0"/>
        <v>56.72</v>
      </c>
      <c r="I31" s="60">
        <v>0</v>
      </c>
      <c r="J31" s="52">
        <f t="shared" si="1"/>
        <v>56.72</v>
      </c>
      <c r="K31" s="52">
        <f t="shared" si="2"/>
        <v>93.56</v>
      </c>
      <c r="L31" s="52">
        <f t="shared" si="3"/>
        <v>56.72</v>
      </c>
    </row>
    <row r="32" spans="1:12" ht="12" customHeight="1">
      <c r="A32" s="23">
        <f>drivers_list!B32</f>
        <v>23</v>
      </c>
      <c r="B32" s="23" t="str">
        <f>drivers_list!C32</f>
        <v>Шийка Яна</v>
      </c>
      <c r="C32" s="23" t="str">
        <f>drivers_list!E32</f>
        <v>Яровенко Арина</v>
      </c>
      <c r="D32" s="48">
        <v>55.29</v>
      </c>
      <c r="E32" s="58">
        <v>0</v>
      </c>
      <c r="F32" s="58">
        <v>0</v>
      </c>
      <c r="G32" s="58">
        <v>0</v>
      </c>
      <c r="H32" s="29">
        <f t="shared" si="0"/>
        <v>55.29</v>
      </c>
      <c r="I32" s="60">
        <v>0</v>
      </c>
      <c r="J32" s="52">
        <f t="shared" si="1"/>
        <v>55.29</v>
      </c>
      <c r="K32" s="52">
        <f t="shared" si="2"/>
        <v>93.56</v>
      </c>
      <c r="L32" s="52">
        <f t="shared" si="3"/>
        <v>55.29</v>
      </c>
    </row>
    <row r="33" spans="1:12" ht="12" customHeight="1">
      <c r="A33" s="23">
        <f>drivers_list!B33</f>
        <v>24</v>
      </c>
      <c r="B33" s="23" t="str">
        <f>drivers_list!C33</f>
        <v>Ганжа Христина </v>
      </c>
      <c r="C33" s="23" t="str">
        <f>drivers_list!E33</f>
        <v>Полякова Валентина </v>
      </c>
      <c r="D33" s="48">
        <v>55.09</v>
      </c>
      <c r="E33" s="58">
        <v>0</v>
      </c>
      <c r="F33" s="58">
        <v>0</v>
      </c>
      <c r="G33" s="58">
        <v>0</v>
      </c>
      <c r="H33" s="29">
        <f t="shared" si="0"/>
        <v>55.09</v>
      </c>
      <c r="I33" s="60">
        <v>0</v>
      </c>
      <c r="J33" s="52">
        <f t="shared" si="1"/>
        <v>55.09</v>
      </c>
      <c r="K33" s="52">
        <f t="shared" si="2"/>
        <v>93.56</v>
      </c>
      <c r="L33" s="52">
        <f t="shared" si="3"/>
        <v>55.09</v>
      </c>
    </row>
    <row r="34" spans="1:12" ht="12" customHeight="1">
      <c r="A34" s="23">
        <f>drivers_list!B34</f>
        <v>25</v>
      </c>
      <c r="B34" s="23" t="str">
        <f>drivers_list!C34</f>
        <v>Юнашева Юлія </v>
      </c>
      <c r="C34" s="23" t="str">
        <f>drivers_list!E34</f>
        <v>Дуднік Яна </v>
      </c>
      <c r="D34" s="48">
        <v>52.41</v>
      </c>
      <c r="E34" s="58">
        <v>0</v>
      </c>
      <c r="F34" s="58">
        <v>0</v>
      </c>
      <c r="G34" s="58">
        <v>0</v>
      </c>
      <c r="H34" s="29">
        <f t="shared" si="0"/>
        <v>52.41</v>
      </c>
      <c r="I34" s="60">
        <v>0</v>
      </c>
      <c r="J34" s="52">
        <f t="shared" si="1"/>
        <v>52.41</v>
      </c>
      <c r="K34" s="52">
        <f t="shared" si="2"/>
        <v>93.56</v>
      </c>
      <c r="L34" s="52">
        <f t="shared" si="3"/>
        <v>52.41</v>
      </c>
    </row>
    <row r="35" spans="1:12" ht="12" customHeight="1">
      <c r="A35" s="23">
        <f>drivers_list!B35</f>
        <v>26</v>
      </c>
      <c r="B35" s="23" t="str">
        <f>drivers_list!C35</f>
        <v>Танцюра Альона </v>
      </c>
      <c r="C35" s="23" t="str">
        <f>drivers_list!E35</f>
        <v>Васільєва Альона </v>
      </c>
      <c r="D35" s="48">
        <v>58.71</v>
      </c>
      <c r="E35" s="58">
        <v>0</v>
      </c>
      <c r="F35" s="58">
        <v>0</v>
      </c>
      <c r="G35" s="58">
        <v>1</v>
      </c>
      <c r="H35" s="29">
        <f t="shared" si="0"/>
        <v>63.71</v>
      </c>
      <c r="I35" s="60">
        <v>0</v>
      </c>
      <c r="J35" s="52">
        <f t="shared" si="1"/>
        <v>63.71</v>
      </c>
      <c r="K35" s="52">
        <f t="shared" si="2"/>
        <v>93.56</v>
      </c>
      <c r="L35" s="52">
        <f t="shared" si="3"/>
        <v>63.71</v>
      </c>
    </row>
    <row r="36" spans="1:12" ht="12" customHeight="1">
      <c r="A36" s="23">
        <f>drivers_list!B36</f>
        <v>27</v>
      </c>
      <c r="B36" s="23" t="str">
        <f>drivers_list!C36</f>
        <v>Богдан Ірина </v>
      </c>
      <c r="C36" s="23" t="str">
        <f>drivers_list!E36</f>
        <v>Базилєва Дар`я </v>
      </c>
      <c r="D36" s="48">
        <v>55.28</v>
      </c>
      <c r="E36" s="58">
        <v>0</v>
      </c>
      <c r="F36" s="58">
        <v>0</v>
      </c>
      <c r="G36" s="58">
        <v>1</v>
      </c>
      <c r="H36" s="29">
        <f t="shared" si="0"/>
        <v>60.28</v>
      </c>
      <c r="I36" s="60">
        <v>0</v>
      </c>
      <c r="J36" s="52">
        <f t="shared" si="1"/>
        <v>60.28</v>
      </c>
      <c r="K36" s="52">
        <f t="shared" si="2"/>
        <v>93.56</v>
      </c>
      <c r="L36" s="52">
        <f t="shared" si="3"/>
        <v>60.28</v>
      </c>
    </row>
    <row r="37" spans="1:12" ht="12" customHeight="1">
      <c r="A37" s="23">
        <f>drivers_list!B37</f>
        <v>28</v>
      </c>
      <c r="B37" s="23" t="str">
        <f>drivers_list!C37</f>
        <v>Кулішенко Анна </v>
      </c>
      <c r="C37" s="23" t="str">
        <f>drivers_list!E37</f>
        <v>Матвійчук Галина </v>
      </c>
      <c r="D37" s="48">
        <v>58.25</v>
      </c>
      <c r="E37" s="58">
        <v>0</v>
      </c>
      <c r="F37" s="58">
        <v>0</v>
      </c>
      <c r="G37" s="58">
        <v>0</v>
      </c>
      <c r="H37" s="29">
        <f t="shared" si="0"/>
        <v>58.25</v>
      </c>
      <c r="I37" s="60">
        <v>0</v>
      </c>
      <c r="J37" s="52">
        <f t="shared" si="1"/>
        <v>58.25</v>
      </c>
      <c r="K37" s="52">
        <f t="shared" si="2"/>
        <v>93.56</v>
      </c>
      <c r="L37" s="52">
        <f t="shared" si="3"/>
        <v>58.25</v>
      </c>
    </row>
    <row r="38" spans="1:12" ht="12" customHeight="1">
      <c r="A38" s="23">
        <f>drivers_list!B38</f>
        <v>29</v>
      </c>
      <c r="B38" s="23" t="str">
        <f>drivers_list!C38</f>
        <v>Книш Юлія</v>
      </c>
      <c r="C38" s="23" t="str">
        <f>drivers_list!E38</f>
        <v>Єфімова Юлія</v>
      </c>
      <c r="D38" s="48">
        <v>48.31</v>
      </c>
      <c r="E38" s="58">
        <v>0</v>
      </c>
      <c r="F38" s="58">
        <v>0</v>
      </c>
      <c r="G38" s="58">
        <v>0</v>
      </c>
      <c r="H38" s="29">
        <f t="shared" si="0"/>
        <v>48.31</v>
      </c>
      <c r="I38" s="60">
        <v>0</v>
      </c>
      <c r="J38" s="52">
        <f t="shared" si="1"/>
        <v>48.31</v>
      </c>
      <c r="K38" s="52">
        <f t="shared" si="2"/>
        <v>93.56</v>
      </c>
      <c r="L38" s="52">
        <f t="shared" si="3"/>
        <v>48.31</v>
      </c>
    </row>
    <row r="39" spans="1:12" ht="12" customHeight="1">
      <c r="A39" s="23">
        <f>drivers_list!B39</f>
        <v>30</v>
      </c>
      <c r="B39" s="23" t="str">
        <f>drivers_list!C39</f>
        <v>Матвєєва Юлія</v>
      </c>
      <c r="C39" s="23" t="str">
        <f>drivers_list!E39</f>
        <v>Сорока Вікторія</v>
      </c>
      <c r="D39" s="48">
        <v>52.07</v>
      </c>
      <c r="E39" s="58">
        <v>0</v>
      </c>
      <c r="F39" s="58">
        <v>0</v>
      </c>
      <c r="G39" s="58">
        <v>1</v>
      </c>
      <c r="H39" s="29">
        <f t="shared" si="0"/>
        <v>57.07</v>
      </c>
      <c r="I39" s="60">
        <v>0</v>
      </c>
      <c r="J39" s="52">
        <f t="shared" si="1"/>
        <v>57.07</v>
      </c>
      <c r="K39" s="52">
        <f t="shared" si="2"/>
        <v>93.56</v>
      </c>
      <c r="L39" s="52">
        <f t="shared" si="3"/>
        <v>57.07</v>
      </c>
    </row>
    <row r="40" spans="1:12" ht="12" customHeight="1">
      <c r="A40" s="23">
        <f>drivers_list!B40</f>
        <v>33</v>
      </c>
      <c r="B40" s="23" t="str">
        <f>drivers_list!C40</f>
        <v>Ренке Дар’я</v>
      </c>
      <c r="C40" s="23" t="str">
        <f>drivers_list!E40</f>
        <v>Крупчинська Марина</v>
      </c>
      <c r="D40" s="48">
        <v>58.53</v>
      </c>
      <c r="E40" s="58">
        <v>0</v>
      </c>
      <c r="F40" s="58">
        <v>0</v>
      </c>
      <c r="G40" s="58">
        <v>0</v>
      </c>
      <c r="H40" s="29">
        <f t="shared" si="0"/>
        <v>58.53</v>
      </c>
      <c r="I40" s="60">
        <v>0</v>
      </c>
      <c r="J40" s="52">
        <f t="shared" si="1"/>
        <v>58.53</v>
      </c>
      <c r="K40" s="52">
        <f t="shared" si="2"/>
        <v>93.56</v>
      </c>
      <c r="L40" s="52">
        <f t="shared" si="3"/>
        <v>58.53</v>
      </c>
    </row>
    <row r="41" spans="1:12" ht="12" customHeight="1">
      <c r="A41" s="23">
        <f>drivers_list!B41</f>
        <v>34</v>
      </c>
      <c r="B41" s="23" t="str">
        <f>drivers_list!C41</f>
        <v>Шумакова Олена </v>
      </c>
      <c r="C41" s="23" t="str">
        <f>drivers_list!E41</f>
        <v>Моргунова Олена </v>
      </c>
      <c r="D41" s="48">
        <v>54.32</v>
      </c>
      <c r="E41" s="58">
        <v>0</v>
      </c>
      <c r="F41" s="58">
        <v>0</v>
      </c>
      <c r="G41" s="58">
        <v>0</v>
      </c>
      <c r="H41" s="29">
        <f t="shared" si="0"/>
        <v>54.32</v>
      </c>
      <c r="I41" s="60">
        <v>0</v>
      </c>
      <c r="J41" s="52">
        <f t="shared" si="1"/>
        <v>54.32</v>
      </c>
      <c r="K41" s="52">
        <f t="shared" si="2"/>
        <v>93.56</v>
      </c>
      <c r="L41" s="52">
        <f t="shared" si="3"/>
        <v>54.32</v>
      </c>
    </row>
    <row r="42" spans="1:12" ht="12" customHeight="1">
      <c r="A42" s="23">
        <f>drivers_list!B42</f>
        <v>35</v>
      </c>
      <c r="B42" s="23" t="str">
        <f>drivers_list!C42</f>
        <v>Коннорова Тетяна</v>
      </c>
      <c r="C42" s="23" t="str">
        <f>drivers_list!E42</f>
        <v>Ясько Анна</v>
      </c>
      <c r="D42" s="48">
        <v>57.78</v>
      </c>
      <c r="E42" s="58">
        <v>0</v>
      </c>
      <c r="F42" s="58">
        <v>0</v>
      </c>
      <c r="G42" s="58">
        <v>0</v>
      </c>
      <c r="H42" s="29">
        <f t="shared" si="0"/>
        <v>57.78</v>
      </c>
      <c r="I42" s="60">
        <v>0</v>
      </c>
      <c r="J42" s="52">
        <f t="shared" si="1"/>
        <v>57.78</v>
      </c>
      <c r="K42" s="52">
        <f t="shared" si="2"/>
        <v>93.56</v>
      </c>
      <c r="L42" s="52">
        <f t="shared" si="3"/>
        <v>57.78</v>
      </c>
    </row>
    <row r="43" spans="1:12" ht="12" customHeight="1">
      <c r="A43" s="23">
        <f>drivers_list!B43</f>
        <v>37</v>
      </c>
      <c r="B43" s="23" t="str">
        <f>drivers_list!C43</f>
        <v>Ковальчук Юлія</v>
      </c>
      <c r="C43" s="23" t="str">
        <f>drivers_list!E43</f>
        <v>Ковальчук Євгенія</v>
      </c>
      <c r="D43" s="48">
        <v>54.6</v>
      </c>
      <c r="E43" s="58">
        <v>0</v>
      </c>
      <c r="F43" s="58">
        <v>0</v>
      </c>
      <c r="G43" s="58">
        <v>0</v>
      </c>
      <c r="H43" s="29">
        <f t="shared" si="0"/>
        <v>54.6</v>
      </c>
      <c r="I43" s="60">
        <v>0</v>
      </c>
      <c r="J43" s="52">
        <f t="shared" si="1"/>
        <v>54.6</v>
      </c>
      <c r="K43" s="52">
        <f t="shared" si="2"/>
        <v>93.56</v>
      </c>
      <c r="L43" s="52">
        <f t="shared" si="3"/>
        <v>54.6</v>
      </c>
    </row>
    <row r="44" spans="1:12" ht="12" customHeight="1">
      <c r="A44" s="23">
        <f>drivers_list!B44</f>
        <v>38</v>
      </c>
      <c r="B44" s="23" t="str">
        <f>drivers_list!C44</f>
        <v>Ахметшина Ольга</v>
      </c>
      <c r="C44" s="23" t="str">
        <f>drivers_list!E44</f>
        <v>Глотова Ксенія</v>
      </c>
      <c r="D44" s="48">
        <v>53.16</v>
      </c>
      <c r="E44" s="58">
        <v>0</v>
      </c>
      <c r="F44" s="58">
        <v>0</v>
      </c>
      <c r="G44" s="58">
        <v>0</v>
      </c>
      <c r="H44" s="29">
        <f t="shared" si="0"/>
        <v>53.16</v>
      </c>
      <c r="I44" s="60">
        <v>0</v>
      </c>
      <c r="J44" s="52">
        <f t="shared" si="1"/>
        <v>53.16</v>
      </c>
      <c r="K44" s="52">
        <f t="shared" si="2"/>
        <v>93.56</v>
      </c>
      <c r="L44" s="52">
        <f t="shared" si="3"/>
        <v>53.16</v>
      </c>
    </row>
    <row r="45" spans="1:12" ht="12" customHeight="1">
      <c r="A45" s="23">
        <f>drivers_list!B45</f>
        <v>39</v>
      </c>
      <c r="B45" s="23" t="str">
        <f>drivers_list!C45</f>
        <v>Туманян Людмила </v>
      </c>
      <c r="C45" s="23" t="str">
        <f>drivers_list!E45</f>
        <v>Коваленко Наталія</v>
      </c>
      <c r="D45" s="48">
        <v>57.09</v>
      </c>
      <c r="E45" s="58">
        <v>0</v>
      </c>
      <c r="F45" s="58">
        <v>0</v>
      </c>
      <c r="G45" s="58">
        <v>0</v>
      </c>
      <c r="H45" s="29">
        <f t="shared" si="0"/>
        <v>57.09</v>
      </c>
      <c r="I45" s="60">
        <v>0</v>
      </c>
      <c r="J45" s="52">
        <f t="shared" si="1"/>
        <v>57.09</v>
      </c>
      <c r="K45" s="52">
        <f t="shared" si="2"/>
        <v>93.56</v>
      </c>
      <c r="L45" s="52">
        <f t="shared" si="3"/>
        <v>57.09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P45"/>
  <sheetViews>
    <sheetView zoomScalePageLayoutView="0" workbookViewId="0" topLeftCell="A16">
      <selection activeCell="O26" sqref="O26"/>
    </sheetView>
  </sheetViews>
  <sheetFormatPr defaultColWidth="9.140625" defaultRowHeight="15"/>
  <cols>
    <col min="1" max="1" width="5.00390625" style="0" customWidth="1"/>
    <col min="2" max="2" width="16.421875" style="0" hidden="1" customWidth="1"/>
    <col min="3" max="3" width="15.8515625" style="0" hidden="1" customWidth="1"/>
    <col min="4" max="4" width="6.140625" style="0" customWidth="1"/>
    <col min="5" max="6" width="5.421875" style="0" customWidth="1"/>
    <col min="7" max="7" width="4.8515625" style="0" customWidth="1"/>
    <col min="8" max="8" width="7.8515625" style="0" customWidth="1"/>
    <col min="9" max="9" width="5.00390625" style="0" customWidth="1"/>
    <col min="10" max="10" width="6.421875" style="0" customWidth="1"/>
    <col min="11" max="11" width="6.57421875" style="0" customWidth="1"/>
    <col min="12" max="12" width="6.00390625" style="0" customWidth="1"/>
    <col min="13" max="13" width="5.00390625" style="0" customWidth="1"/>
    <col min="14" max="14" width="6.00390625" style="0" customWidth="1"/>
  </cols>
  <sheetData>
    <row r="8" spans="1:14" ht="15">
      <c r="A8" s="14"/>
      <c r="B8" s="14"/>
      <c r="C8" s="14"/>
      <c r="D8" s="55" t="s">
        <v>33</v>
      </c>
      <c r="E8" s="55"/>
      <c r="F8" s="55"/>
      <c r="G8" s="55"/>
      <c r="H8" s="55"/>
      <c r="I8" s="56"/>
      <c r="J8" s="56"/>
      <c r="K8" s="56"/>
      <c r="L8" s="56"/>
      <c r="M8" s="57" t="s">
        <v>50</v>
      </c>
      <c r="N8" s="57"/>
    </row>
    <row r="9" spans="1:11" ht="15">
      <c r="A9" s="14"/>
      <c r="B9" s="14"/>
      <c r="C9" s="14"/>
      <c r="D9" s="14"/>
      <c r="E9" s="14" t="s">
        <v>42</v>
      </c>
      <c r="F9" s="14"/>
      <c r="G9" s="14"/>
      <c r="H9" s="14"/>
      <c r="I9" t="s">
        <v>46</v>
      </c>
      <c r="K9" t="s">
        <v>49</v>
      </c>
    </row>
    <row r="10" spans="1:16" ht="34.5">
      <c r="A10" s="18" t="s">
        <v>6</v>
      </c>
      <c r="B10" s="19" t="s">
        <v>7</v>
      </c>
      <c r="C10" s="19" t="s">
        <v>8</v>
      </c>
      <c r="D10" s="21" t="s">
        <v>34</v>
      </c>
      <c r="E10" s="49" t="s">
        <v>43</v>
      </c>
      <c r="F10" s="49" t="s">
        <v>44</v>
      </c>
      <c r="G10" s="49" t="s">
        <v>45</v>
      </c>
      <c r="H10" s="20" t="s">
        <v>14</v>
      </c>
      <c r="I10" s="49" t="s">
        <v>47</v>
      </c>
      <c r="J10" s="51" t="s">
        <v>34</v>
      </c>
      <c r="K10" s="81">
        <f>MAX(J11:J45)</f>
        <v>130.66</v>
      </c>
      <c r="L10" s="61" t="s">
        <v>48</v>
      </c>
      <c r="M10" s="61" t="s">
        <v>51</v>
      </c>
      <c r="N10" s="61" t="s">
        <v>52</v>
      </c>
      <c r="P10" s="80"/>
    </row>
    <row r="11" spans="1:15" ht="12" customHeight="1">
      <c r="A11" s="23">
        <f>drivers_list!B11</f>
        <v>1</v>
      </c>
      <c r="B11" s="23" t="str">
        <f>drivers_list!C11</f>
        <v>Шагінян Тетяна </v>
      </c>
      <c r="C11" s="23" t="str">
        <f>drivers_list!E11</f>
        <v>Самойленко Людмила</v>
      </c>
      <c r="D11" s="48">
        <v>130.66</v>
      </c>
      <c r="E11" s="58">
        <v>0</v>
      </c>
      <c r="F11" s="58">
        <v>0</v>
      </c>
      <c r="G11" s="58">
        <v>0</v>
      </c>
      <c r="H11" s="29">
        <f>SUM(D11,5*E11,5*F11,5*G11)</f>
        <v>130.66</v>
      </c>
      <c r="I11" s="60">
        <v>0</v>
      </c>
      <c r="J11" s="52">
        <f>H11-H11*I11</f>
        <v>130.66</v>
      </c>
      <c r="K11" s="52">
        <f>K10</f>
        <v>130.66</v>
      </c>
      <c r="L11" s="52">
        <f>IF(I11,K10*1.1,J11)</f>
        <v>130.66</v>
      </c>
      <c r="M11" s="60">
        <v>0</v>
      </c>
      <c r="N11" s="52">
        <f>L11-5*M11</f>
        <v>130.66</v>
      </c>
      <c r="O11" s="80"/>
    </row>
    <row r="12" spans="1:15" ht="12" customHeight="1">
      <c r="A12" s="23">
        <f>drivers_list!B12</f>
        <v>3</v>
      </c>
      <c r="B12" s="23" t="str">
        <f>drivers_list!C12</f>
        <v>Чумак Олена</v>
      </c>
      <c r="C12" s="23" t="str">
        <f>drivers_list!E12</f>
        <v>Чумак Анастасія</v>
      </c>
      <c r="D12" s="48">
        <v>0</v>
      </c>
      <c r="E12" s="58">
        <v>0</v>
      </c>
      <c r="F12" s="58">
        <v>0</v>
      </c>
      <c r="G12" s="58">
        <v>0</v>
      </c>
      <c r="H12" s="29">
        <f aca="true" t="shared" si="0" ref="H12:H45">SUM(D12,5*E12,5*F12,5*G12)</f>
        <v>0</v>
      </c>
      <c r="I12" s="60">
        <v>1</v>
      </c>
      <c r="J12" s="52">
        <f aca="true" t="shared" si="1" ref="J12:J45">H12-H12*I12</f>
        <v>0</v>
      </c>
      <c r="K12" s="52">
        <f aca="true" t="shared" si="2" ref="K12:K45">K11</f>
        <v>130.66</v>
      </c>
      <c r="L12" s="52">
        <f aca="true" t="shared" si="3" ref="L12:L45">IF(I12,K11*1.1,J12)</f>
        <v>143.726</v>
      </c>
      <c r="M12" s="60">
        <v>0</v>
      </c>
      <c r="N12" s="52">
        <f aca="true" t="shared" si="4" ref="N12:N45">L12-5*M12</f>
        <v>143.726</v>
      </c>
      <c r="O12" s="80"/>
    </row>
    <row r="13" spans="1:15" ht="12" customHeight="1">
      <c r="A13" s="23">
        <f>drivers_list!B13</f>
        <v>4</v>
      </c>
      <c r="B13" s="23" t="str">
        <f>drivers_list!C13</f>
        <v>Кравченко Ірина</v>
      </c>
      <c r="C13" s="23" t="str">
        <f>drivers_list!E13</f>
        <v>Бойко  Світлана</v>
      </c>
      <c r="D13" s="48">
        <v>127.16</v>
      </c>
      <c r="E13" s="58">
        <v>0</v>
      </c>
      <c r="F13" s="58">
        <v>0</v>
      </c>
      <c r="G13" s="58">
        <v>0</v>
      </c>
      <c r="H13" s="29">
        <f t="shared" si="0"/>
        <v>127.16</v>
      </c>
      <c r="I13" s="60">
        <v>0</v>
      </c>
      <c r="J13" s="52">
        <f t="shared" si="1"/>
        <v>127.16</v>
      </c>
      <c r="K13" s="52">
        <f t="shared" si="2"/>
        <v>130.66</v>
      </c>
      <c r="L13" s="52">
        <f t="shared" si="3"/>
        <v>127.16</v>
      </c>
      <c r="M13" s="60">
        <v>0</v>
      </c>
      <c r="N13" s="52">
        <f t="shared" si="4"/>
        <v>127.16</v>
      </c>
      <c r="O13" s="80"/>
    </row>
    <row r="14" spans="1:15" ht="12" customHeight="1">
      <c r="A14" s="23">
        <f>drivers_list!B14</f>
        <v>5</v>
      </c>
      <c r="B14" s="23" t="str">
        <f>drivers_list!C14</f>
        <v>Зайцева Тетяна </v>
      </c>
      <c r="C14" s="23" t="str">
        <f>drivers_list!E14</f>
        <v>Ладигіна Катерина </v>
      </c>
      <c r="D14" s="48">
        <v>94.25</v>
      </c>
      <c r="E14" s="58">
        <v>0</v>
      </c>
      <c r="F14" s="58">
        <v>0</v>
      </c>
      <c r="G14" s="58">
        <v>0</v>
      </c>
      <c r="H14" s="29">
        <f t="shared" si="0"/>
        <v>94.25</v>
      </c>
      <c r="I14" s="60">
        <v>0</v>
      </c>
      <c r="J14" s="52">
        <f t="shared" si="1"/>
        <v>94.25</v>
      </c>
      <c r="K14" s="52">
        <f t="shared" si="2"/>
        <v>130.66</v>
      </c>
      <c r="L14" s="52">
        <f t="shared" si="3"/>
        <v>94.25</v>
      </c>
      <c r="M14" s="60">
        <v>0</v>
      </c>
      <c r="N14" s="52">
        <f t="shared" si="4"/>
        <v>94.25</v>
      </c>
      <c r="O14" s="80"/>
    </row>
    <row r="15" spans="1:15" ht="12" customHeight="1">
      <c r="A15" s="23">
        <f>drivers_list!B15</f>
        <v>6</v>
      </c>
      <c r="B15" s="23" t="str">
        <f>drivers_list!C15</f>
        <v>Панюхно Анна</v>
      </c>
      <c r="C15" s="23" t="str">
        <f>drivers_list!E15</f>
        <v>Белькович Вилина</v>
      </c>
      <c r="D15" s="48">
        <v>69.71</v>
      </c>
      <c r="E15" s="58">
        <v>0</v>
      </c>
      <c r="F15" s="58">
        <v>0</v>
      </c>
      <c r="G15" s="58">
        <v>0</v>
      </c>
      <c r="H15" s="29">
        <f t="shared" si="0"/>
        <v>69.71</v>
      </c>
      <c r="I15" s="60">
        <v>0</v>
      </c>
      <c r="J15" s="52">
        <f t="shared" si="1"/>
        <v>69.71</v>
      </c>
      <c r="K15" s="52">
        <f t="shared" si="2"/>
        <v>130.66</v>
      </c>
      <c r="L15" s="52">
        <f t="shared" si="3"/>
        <v>69.71</v>
      </c>
      <c r="M15" s="60">
        <v>3</v>
      </c>
      <c r="N15" s="52">
        <f t="shared" si="4"/>
        <v>54.709999999999994</v>
      </c>
      <c r="O15" s="80"/>
    </row>
    <row r="16" spans="1:15" ht="12" customHeight="1">
      <c r="A16" s="23">
        <f>drivers_list!B16</f>
        <v>7</v>
      </c>
      <c r="B16" s="23" t="str">
        <f>drivers_list!C16</f>
        <v>МИЛАШКА (Корнієнко Дар’я)</v>
      </c>
      <c r="C16" s="23" t="str">
        <f>drivers_list!E16</f>
        <v>Шуригіна Ганна</v>
      </c>
      <c r="D16" s="48">
        <v>75.5</v>
      </c>
      <c r="E16" s="58">
        <v>0</v>
      </c>
      <c r="F16" s="58">
        <v>0</v>
      </c>
      <c r="G16" s="58">
        <v>0</v>
      </c>
      <c r="H16" s="29">
        <f t="shared" si="0"/>
        <v>75.5</v>
      </c>
      <c r="I16" s="60">
        <v>0</v>
      </c>
      <c r="J16" s="52">
        <f t="shared" si="1"/>
        <v>75.5</v>
      </c>
      <c r="K16" s="52">
        <f t="shared" si="2"/>
        <v>130.66</v>
      </c>
      <c r="L16" s="52">
        <f t="shared" si="3"/>
        <v>75.5</v>
      </c>
      <c r="M16" s="60">
        <v>1</v>
      </c>
      <c r="N16" s="52">
        <f t="shared" si="4"/>
        <v>70.5</v>
      </c>
      <c r="O16" s="80"/>
    </row>
    <row r="17" spans="1:15" ht="12" customHeight="1">
      <c r="A17" s="23">
        <f>drivers_list!B17</f>
        <v>8</v>
      </c>
      <c r="B17" s="23" t="str">
        <f>drivers_list!C17</f>
        <v>КОРЖ Альона  </v>
      </c>
      <c r="C17" s="23" t="str">
        <f>drivers_list!E17</f>
        <v>Палій Оксана </v>
      </c>
      <c r="D17" s="48">
        <v>75.5</v>
      </c>
      <c r="E17" s="58">
        <v>0</v>
      </c>
      <c r="F17" s="58">
        <v>0</v>
      </c>
      <c r="G17" s="58">
        <v>0</v>
      </c>
      <c r="H17" s="29">
        <f t="shared" si="0"/>
        <v>75.5</v>
      </c>
      <c r="I17" s="60">
        <v>0</v>
      </c>
      <c r="J17" s="52">
        <f t="shared" si="1"/>
        <v>75.5</v>
      </c>
      <c r="K17" s="52">
        <f t="shared" si="2"/>
        <v>130.66</v>
      </c>
      <c r="L17" s="52">
        <f t="shared" si="3"/>
        <v>75.5</v>
      </c>
      <c r="M17" s="60">
        <v>2</v>
      </c>
      <c r="N17" s="52">
        <f t="shared" si="4"/>
        <v>65.5</v>
      </c>
      <c r="O17" s="80"/>
    </row>
    <row r="18" spans="1:15" ht="12" customHeight="1">
      <c r="A18" s="23">
        <f>drivers_list!B18</f>
        <v>9</v>
      </c>
      <c r="B18" s="23" t="str">
        <f>drivers_list!C18</f>
        <v>Корж Юлія</v>
      </c>
      <c r="C18" s="23" t="str">
        <f>drivers_list!E18</f>
        <v>Носенко Ольга</v>
      </c>
      <c r="D18" s="48">
        <v>57.69</v>
      </c>
      <c r="E18" s="58">
        <v>0</v>
      </c>
      <c r="F18" s="58">
        <v>0</v>
      </c>
      <c r="G18" s="58">
        <v>0</v>
      </c>
      <c r="H18" s="29">
        <f t="shared" si="0"/>
        <v>57.69</v>
      </c>
      <c r="I18" s="60">
        <v>0</v>
      </c>
      <c r="J18" s="52">
        <f t="shared" si="1"/>
        <v>57.69</v>
      </c>
      <c r="K18" s="52">
        <f t="shared" si="2"/>
        <v>130.66</v>
      </c>
      <c r="L18" s="52">
        <f t="shared" si="3"/>
        <v>57.69</v>
      </c>
      <c r="M18" s="60">
        <v>0</v>
      </c>
      <c r="N18" s="52">
        <f t="shared" si="4"/>
        <v>57.69</v>
      </c>
      <c r="O18" s="80"/>
    </row>
    <row r="19" spans="1:15" ht="12" customHeight="1">
      <c r="A19" s="23">
        <f>drivers_list!B19</f>
        <v>10</v>
      </c>
      <c r="B19" s="23" t="str">
        <f>drivers_list!C19</f>
        <v>Хребтієвська Надія</v>
      </c>
      <c r="C19" s="23" t="str">
        <f>drivers_list!E19</f>
        <v>Данченко Світлана</v>
      </c>
      <c r="D19" s="48">
        <v>51.38</v>
      </c>
      <c r="E19" s="58">
        <v>0</v>
      </c>
      <c r="F19" s="58">
        <v>0</v>
      </c>
      <c r="G19" s="58">
        <v>0</v>
      </c>
      <c r="H19" s="29">
        <f t="shared" si="0"/>
        <v>51.38</v>
      </c>
      <c r="I19" s="60">
        <v>0</v>
      </c>
      <c r="J19" s="52">
        <f t="shared" si="1"/>
        <v>51.38</v>
      </c>
      <c r="K19" s="52">
        <f t="shared" si="2"/>
        <v>130.66</v>
      </c>
      <c r="L19" s="52">
        <f t="shared" si="3"/>
        <v>51.38</v>
      </c>
      <c r="M19" s="60">
        <v>1</v>
      </c>
      <c r="N19" s="52">
        <f t="shared" si="4"/>
        <v>46.38</v>
      </c>
      <c r="O19" s="80"/>
    </row>
    <row r="20" spans="1:15" ht="12" customHeight="1">
      <c r="A20" s="23">
        <f>drivers_list!B20</f>
        <v>11</v>
      </c>
      <c r="B20" s="23" t="str">
        <f>drivers_list!C20</f>
        <v>Смирнова Олена</v>
      </c>
      <c r="C20" s="23" t="str">
        <f>drivers_list!E20</f>
        <v>Сачко Юлія</v>
      </c>
      <c r="D20" s="48">
        <v>55.37</v>
      </c>
      <c r="E20" s="58">
        <v>0</v>
      </c>
      <c r="F20" s="58">
        <v>0</v>
      </c>
      <c r="G20" s="58">
        <v>0</v>
      </c>
      <c r="H20" s="29">
        <f t="shared" si="0"/>
        <v>55.37</v>
      </c>
      <c r="I20" s="60">
        <v>0</v>
      </c>
      <c r="J20" s="52">
        <f t="shared" si="1"/>
        <v>55.37</v>
      </c>
      <c r="K20" s="52">
        <f t="shared" si="2"/>
        <v>130.66</v>
      </c>
      <c r="L20" s="52">
        <f t="shared" si="3"/>
        <v>55.37</v>
      </c>
      <c r="M20" s="60">
        <v>2</v>
      </c>
      <c r="N20" s="52">
        <f t="shared" si="4"/>
        <v>45.37</v>
      </c>
      <c r="O20" s="80"/>
    </row>
    <row r="21" spans="1:15" ht="12" customHeight="1">
      <c r="A21" s="23">
        <f>drivers_list!B21</f>
        <v>12</v>
      </c>
      <c r="B21" s="23" t="str">
        <f>drivers_list!C21</f>
        <v>Рыбальченко Алла</v>
      </c>
      <c r="C21" s="23" t="str">
        <f>drivers_list!E21</f>
        <v>Сопига Юлия</v>
      </c>
      <c r="D21" s="48">
        <v>79.88</v>
      </c>
      <c r="E21" s="58">
        <v>0</v>
      </c>
      <c r="F21" s="58">
        <v>0</v>
      </c>
      <c r="G21" s="58">
        <v>0</v>
      </c>
      <c r="H21" s="29">
        <f t="shared" si="0"/>
        <v>79.88</v>
      </c>
      <c r="I21" s="60">
        <v>0</v>
      </c>
      <c r="J21" s="52">
        <f t="shared" si="1"/>
        <v>79.88</v>
      </c>
      <c r="K21" s="52">
        <f t="shared" si="2"/>
        <v>130.66</v>
      </c>
      <c r="L21" s="52">
        <f t="shared" si="3"/>
        <v>79.88</v>
      </c>
      <c r="M21" s="60">
        <v>2</v>
      </c>
      <c r="N21" s="52">
        <f t="shared" si="4"/>
        <v>69.88</v>
      </c>
      <c r="O21" s="80"/>
    </row>
    <row r="22" spans="1:15" ht="12" customHeight="1">
      <c r="A22" s="23">
        <f>drivers_list!B22</f>
        <v>13</v>
      </c>
      <c r="B22" s="23" t="str">
        <f>drivers_list!C22</f>
        <v>Коваленко Оксана</v>
      </c>
      <c r="C22" s="23" t="str">
        <f>drivers_list!E22</f>
        <v>Свидзінська Ганна</v>
      </c>
      <c r="D22" s="48">
        <v>80.31</v>
      </c>
      <c r="E22" s="58">
        <v>0</v>
      </c>
      <c r="F22" s="58">
        <v>0</v>
      </c>
      <c r="G22" s="58">
        <v>0</v>
      </c>
      <c r="H22" s="29">
        <f t="shared" si="0"/>
        <v>80.31</v>
      </c>
      <c r="I22" s="60">
        <v>0</v>
      </c>
      <c r="J22" s="52">
        <f t="shared" si="1"/>
        <v>80.31</v>
      </c>
      <c r="K22" s="52">
        <f t="shared" si="2"/>
        <v>130.66</v>
      </c>
      <c r="L22" s="52">
        <f t="shared" si="3"/>
        <v>80.31</v>
      </c>
      <c r="M22" s="60">
        <v>1</v>
      </c>
      <c r="N22" s="52">
        <f t="shared" si="4"/>
        <v>75.31</v>
      </c>
      <c r="O22" s="80"/>
    </row>
    <row r="23" spans="1:15" ht="12" customHeight="1">
      <c r="A23" s="23">
        <f>drivers_list!B23</f>
        <v>14</v>
      </c>
      <c r="B23" s="23" t="str">
        <f>drivers_list!C23</f>
        <v>Герасимчук Світлана</v>
      </c>
      <c r="C23" s="23" t="str">
        <f>drivers_list!E23</f>
        <v>Корицька Тетяна</v>
      </c>
      <c r="D23" s="48">
        <v>71.22</v>
      </c>
      <c r="E23" s="58">
        <v>0</v>
      </c>
      <c r="F23" s="58">
        <v>0</v>
      </c>
      <c r="G23" s="58">
        <v>0</v>
      </c>
      <c r="H23" s="29">
        <f t="shared" si="0"/>
        <v>71.22</v>
      </c>
      <c r="I23" s="60">
        <v>0</v>
      </c>
      <c r="J23" s="52">
        <f t="shared" si="1"/>
        <v>71.22</v>
      </c>
      <c r="K23" s="52">
        <f t="shared" si="2"/>
        <v>130.66</v>
      </c>
      <c r="L23" s="52">
        <f t="shared" si="3"/>
        <v>71.22</v>
      </c>
      <c r="M23" s="60">
        <v>0</v>
      </c>
      <c r="N23" s="52">
        <f t="shared" si="4"/>
        <v>71.22</v>
      </c>
      <c r="O23" s="80"/>
    </row>
    <row r="24" spans="1:15" ht="12" customHeight="1">
      <c r="A24" s="23">
        <f>drivers_list!B24</f>
        <v>15</v>
      </c>
      <c r="B24" s="23" t="str">
        <f>drivers_list!C24</f>
        <v>Макова Анастасія</v>
      </c>
      <c r="C24" s="23" t="str">
        <f>drivers_list!E24</f>
        <v>Ваганова Юлія</v>
      </c>
      <c r="D24" s="48">
        <v>68.04</v>
      </c>
      <c r="E24" s="58">
        <v>0</v>
      </c>
      <c r="F24" s="58">
        <v>0</v>
      </c>
      <c r="G24" s="58">
        <v>0</v>
      </c>
      <c r="H24" s="29">
        <f t="shared" si="0"/>
        <v>68.04</v>
      </c>
      <c r="I24" s="60">
        <v>0</v>
      </c>
      <c r="J24" s="52">
        <f t="shared" si="1"/>
        <v>68.04</v>
      </c>
      <c r="K24" s="52">
        <f t="shared" si="2"/>
        <v>130.66</v>
      </c>
      <c r="L24" s="52">
        <f t="shared" si="3"/>
        <v>68.04</v>
      </c>
      <c r="M24" s="60">
        <v>1</v>
      </c>
      <c r="N24" s="52">
        <f t="shared" si="4"/>
        <v>63.040000000000006</v>
      </c>
      <c r="O24" s="80"/>
    </row>
    <row r="25" spans="1:15" ht="12" customHeight="1">
      <c r="A25" s="23">
        <f>drivers_list!B25</f>
        <v>16</v>
      </c>
      <c r="B25" s="23" t="str">
        <f>drivers_list!C25</f>
        <v>Дробович Анна </v>
      </c>
      <c r="C25" s="23" t="str">
        <f>drivers_list!E25</f>
        <v>Ткаліч Ірина </v>
      </c>
      <c r="D25" s="48">
        <v>59.1</v>
      </c>
      <c r="E25" s="58">
        <v>0</v>
      </c>
      <c r="F25" s="58">
        <v>0</v>
      </c>
      <c r="G25" s="58">
        <v>0</v>
      </c>
      <c r="H25" s="29">
        <f t="shared" si="0"/>
        <v>59.1</v>
      </c>
      <c r="I25" s="60">
        <v>0</v>
      </c>
      <c r="J25" s="52">
        <f t="shared" si="1"/>
        <v>59.1</v>
      </c>
      <c r="K25" s="52">
        <f t="shared" si="2"/>
        <v>130.66</v>
      </c>
      <c r="L25" s="52">
        <f t="shared" si="3"/>
        <v>59.1</v>
      </c>
      <c r="M25" s="60">
        <v>0</v>
      </c>
      <c r="N25" s="52">
        <f t="shared" si="4"/>
        <v>59.1</v>
      </c>
      <c r="O25" s="80"/>
    </row>
    <row r="26" spans="1:15" ht="12" customHeight="1">
      <c r="A26" s="23">
        <f>drivers_list!B26</f>
        <v>17</v>
      </c>
      <c r="B26" s="23" t="str">
        <f>drivers_list!C26</f>
        <v>Кравець Ірина</v>
      </c>
      <c r="C26" s="23" t="str">
        <f>drivers_list!E26</f>
        <v>Леонова Олена</v>
      </c>
      <c r="D26" s="48">
        <v>53.44</v>
      </c>
      <c r="E26" s="58">
        <v>0</v>
      </c>
      <c r="F26" s="58">
        <v>0</v>
      </c>
      <c r="G26" s="58">
        <v>1</v>
      </c>
      <c r="H26" s="29">
        <f t="shared" si="0"/>
        <v>58.44</v>
      </c>
      <c r="I26" s="60">
        <v>0</v>
      </c>
      <c r="J26" s="52">
        <f t="shared" si="1"/>
        <v>58.44</v>
      </c>
      <c r="K26" s="52">
        <f t="shared" si="2"/>
        <v>130.66</v>
      </c>
      <c r="L26" s="52">
        <f t="shared" si="3"/>
        <v>58.44</v>
      </c>
      <c r="M26" s="60">
        <v>2</v>
      </c>
      <c r="N26" s="52">
        <f t="shared" si="4"/>
        <v>48.44</v>
      </c>
      <c r="O26" s="80"/>
    </row>
    <row r="27" spans="1:15" ht="12" customHeight="1">
      <c r="A27" s="23">
        <f>drivers_list!B27</f>
        <v>18</v>
      </c>
      <c r="B27" s="23" t="str">
        <f>drivers_list!C27</f>
        <v>Шульга Ганна</v>
      </c>
      <c r="C27" s="23" t="str">
        <f>drivers_list!E27</f>
        <v>Івершень Тетяна</v>
      </c>
      <c r="D27" s="48">
        <v>64.9</v>
      </c>
      <c r="E27" s="58">
        <v>0</v>
      </c>
      <c r="F27" s="58">
        <v>0</v>
      </c>
      <c r="G27" s="58">
        <v>0</v>
      </c>
      <c r="H27" s="29">
        <f t="shared" si="0"/>
        <v>64.9</v>
      </c>
      <c r="I27" s="60">
        <v>0</v>
      </c>
      <c r="J27" s="52">
        <f t="shared" si="1"/>
        <v>64.9</v>
      </c>
      <c r="K27" s="52">
        <f t="shared" si="2"/>
        <v>130.66</v>
      </c>
      <c r="L27" s="52">
        <f t="shared" si="3"/>
        <v>64.9</v>
      </c>
      <c r="M27" s="60">
        <v>2</v>
      </c>
      <c r="N27" s="52">
        <f t="shared" si="4"/>
        <v>54.900000000000006</v>
      </c>
      <c r="O27" s="80"/>
    </row>
    <row r="28" spans="1:15" ht="12" customHeight="1">
      <c r="A28" s="23">
        <f>drivers_list!B28</f>
        <v>19</v>
      </c>
      <c r="B28" s="23" t="str">
        <f>drivers_list!C28</f>
        <v>Хомяк Ірина</v>
      </c>
      <c r="C28" s="23" t="str">
        <f>drivers_list!E28</f>
        <v>Федина Юлія</v>
      </c>
      <c r="D28" s="48">
        <v>55.03</v>
      </c>
      <c r="E28" s="58">
        <v>0</v>
      </c>
      <c r="F28" s="58">
        <v>0</v>
      </c>
      <c r="G28" s="58">
        <v>0</v>
      </c>
      <c r="H28" s="29">
        <f t="shared" si="0"/>
        <v>55.03</v>
      </c>
      <c r="I28" s="60">
        <v>0</v>
      </c>
      <c r="J28" s="52">
        <f t="shared" si="1"/>
        <v>55.03</v>
      </c>
      <c r="K28" s="52">
        <f t="shared" si="2"/>
        <v>130.66</v>
      </c>
      <c r="L28" s="52">
        <f t="shared" si="3"/>
        <v>55.03</v>
      </c>
      <c r="M28" s="60">
        <v>3</v>
      </c>
      <c r="N28" s="52">
        <f t="shared" si="4"/>
        <v>40.03</v>
      </c>
      <c r="O28" s="80"/>
    </row>
    <row r="29" spans="1:15" ht="12" customHeight="1">
      <c r="A29" s="23">
        <f>drivers_list!B29</f>
        <v>20</v>
      </c>
      <c r="B29" s="23" t="str">
        <f>drivers_list!C29</f>
        <v>Котенко Оксана </v>
      </c>
      <c r="C29" s="23" t="str">
        <f>drivers_list!E29</f>
        <v>Резанко Ольга </v>
      </c>
      <c r="D29" s="48">
        <v>58.54</v>
      </c>
      <c r="E29" s="58">
        <v>0</v>
      </c>
      <c r="F29" s="58">
        <v>0</v>
      </c>
      <c r="G29" s="58">
        <v>0</v>
      </c>
      <c r="H29" s="29">
        <f t="shared" si="0"/>
        <v>58.54</v>
      </c>
      <c r="I29" s="60">
        <v>0</v>
      </c>
      <c r="J29" s="52">
        <f t="shared" si="1"/>
        <v>58.54</v>
      </c>
      <c r="K29" s="52">
        <f t="shared" si="2"/>
        <v>130.66</v>
      </c>
      <c r="L29" s="52">
        <f t="shared" si="3"/>
        <v>58.54</v>
      </c>
      <c r="M29" s="60">
        <v>0</v>
      </c>
      <c r="N29" s="52">
        <f t="shared" si="4"/>
        <v>58.54</v>
      </c>
      <c r="O29" s="80"/>
    </row>
    <row r="30" spans="1:15" ht="12" customHeight="1">
      <c r="A30" s="23">
        <f>drivers_list!B30</f>
        <v>21</v>
      </c>
      <c r="B30" s="23" t="str">
        <f>drivers_list!C30</f>
        <v>Цвєткова Альона</v>
      </c>
      <c r="C30" s="23" t="str">
        <f>drivers_list!E30</f>
        <v>Горбаченко Наталія </v>
      </c>
      <c r="D30" s="48">
        <v>68.97</v>
      </c>
      <c r="E30" s="58">
        <v>0</v>
      </c>
      <c r="F30" s="58">
        <v>0</v>
      </c>
      <c r="G30" s="58">
        <v>0</v>
      </c>
      <c r="H30" s="29">
        <f t="shared" si="0"/>
        <v>68.97</v>
      </c>
      <c r="I30" s="60">
        <v>0</v>
      </c>
      <c r="J30" s="52">
        <f t="shared" si="1"/>
        <v>68.97</v>
      </c>
      <c r="K30" s="52">
        <f t="shared" si="2"/>
        <v>130.66</v>
      </c>
      <c r="L30" s="52">
        <f t="shared" si="3"/>
        <v>68.97</v>
      </c>
      <c r="M30" s="60">
        <v>0</v>
      </c>
      <c r="N30" s="52">
        <f t="shared" si="4"/>
        <v>68.97</v>
      </c>
      <c r="O30" s="80"/>
    </row>
    <row r="31" spans="1:15" ht="12" customHeight="1">
      <c r="A31" s="23">
        <f>drivers_list!B31</f>
        <v>22</v>
      </c>
      <c r="B31" s="23" t="str">
        <f>drivers_list!C31</f>
        <v>Скопець Тетяна </v>
      </c>
      <c r="C31" s="23" t="str">
        <f>drivers_list!E31</f>
        <v>Гомонай Олена</v>
      </c>
      <c r="D31" s="48">
        <v>67.69</v>
      </c>
      <c r="E31" s="58">
        <v>0</v>
      </c>
      <c r="F31" s="58">
        <v>0</v>
      </c>
      <c r="G31" s="58">
        <v>0</v>
      </c>
      <c r="H31" s="29">
        <f t="shared" si="0"/>
        <v>67.69</v>
      </c>
      <c r="I31" s="60">
        <v>0</v>
      </c>
      <c r="J31" s="52">
        <f t="shared" si="1"/>
        <v>67.69</v>
      </c>
      <c r="K31" s="52">
        <f t="shared" si="2"/>
        <v>130.66</v>
      </c>
      <c r="L31" s="52">
        <f t="shared" si="3"/>
        <v>67.69</v>
      </c>
      <c r="M31" s="60">
        <v>1</v>
      </c>
      <c r="N31" s="52">
        <f t="shared" si="4"/>
        <v>62.69</v>
      </c>
      <c r="O31" s="80"/>
    </row>
    <row r="32" spans="1:15" ht="12" customHeight="1">
      <c r="A32" s="23">
        <f>drivers_list!B32</f>
        <v>23</v>
      </c>
      <c r="B32" s="23" t="str">
        <f>drivers_list!C32</f>
        <v>Шийка Яна</v>
      </c>
      <c r="C32" s="23" t="str">
        <f>drivers_list!E32</f>
        <v>Яровенко Арина</v>
      </c>
      <c r="D32" s="48">
        <v>54.16</v>
      </c>
      <c r="E32" s="58">
        <v>0</v>
      </c>
      <c r="F32" s="58">
        <v>0</v>
      </c>
      <c r="G32" s="58">
        <v>0</v>
      </c>
      <c r="H32" s="29">
        <f t="shared" si="0"/>
        <v>54.16</v>
      </c>
      <c r="I32" s="60">
        <v>0</v>
      </c>
      <c r="J32" s="52">
        <f t="shared" si="1"/>
        <v>54.16</v>
      </c>
      <c r="K32" s="52">
        <f t="shared" si="2"/>
        <v>130.66</v>
      </c>
      <c r="L32" s="52">
        <f t="shared" si="3"/>
        <v>54.16</v>
      </c>
      <c r="M32" s="60">
        <v>0</v>
      </c>
      <c r="N32" s="52">
        <f t="shared" si="4"/>
        <v>54.16</v>
      </c>
      <c r="O32" s="80"/>
    </row>
    <row r="33" spans="1:15" ht="12" customHeight="1">
      <c r="A33" s="23">
        <f>drivers_list!B33</f>
        <v>24</v>
      </c>
      <c r="B33" s="23" t="str">
        <f>drivers_list!C33</f>
        <v>Ганжа Христина </v>
      </c>
      <c r="C33" s="23" t="str">
        <f>drivers_list!E33</f>
        <v>Полякова Валентина </v>
      </c>
      <c r="D33" s="48">
        <v>0</v>
      </c>
      <c r="E33" s="58">
        <v>0</v>
      </c>
      <c r="F33" s="58">
        <v>0</v>
      </c>
      <c r="G33" s="58">
        <v>0</v>
      </c>
      <c r="H33" s="29">
        <f t="shared" si="0"/>
        <v>0</v>
      </c>
      <c r="I33" s="60">
        <v>1</v>
      </c>
      <c r="J33" s="52">
        <f t="shared" si="1"/>
        <v>0</v>
      </c>
      <c r="K33" s="52">
        <f t="shared" si="2"/>
        <v>130.66</v>
      </c>
      <c r="L33" s="52">
        <f t="shared" si="3"/>
        <v>143.726</v>
      </c>
      <c r="M33" s="60">
        <v>0</v>
      </c>
      <c r="N33" s="52">
        <f t="shared" si="4"/>
        <v>143.726</v>
      </c>
      <c r="O33" s="80"/>
    </row>
    <row r="34" spans="1:15" ht="12" customHeight="1">
      <c r="A34" s="23">
        <f>drivers_list!B34</f>
        <v>25</v>
      </c>
      <c r="B34" s="23" t="str">
        <f>drivers_list!C34</f>
        <v>Юнашева Юлія </v>
      </c>
      <c r="C34" s="23" t="str">
        <f>drivers_list!E34</f>
        <v>Дуднік Яна </v>
      </c>
      <c r="D34" s="48">
        <v>73.59</v>
      </c>
      <c r="E34" s="58">
        <v>0</v>
      </c>
      <c r="F34" s="58">
        <v>0</v>
      </c>
      <c r="G34" s="58">
        <v>0</v>
      </c>
      <c r="H34" s="29">
        <f t="shared" si="0"/>
        <v>73.59</v>
      </c>
      <c r="I34" s="60">
        <v>0</v>
      </c>
      <c r="J34" s="52">
        <f t="shared" si="1"/>
        <v>73.59</v>
      </c>
      <c r="K34" s="52">
        <f t="shared" si="2"/>
        <v>130.66</v>
      </c>
      <c r="L34" s="52">
        <f t="shared" si="3"/>
        <v>73.59</v>
      </c>
      <c r="M34" s="60">
        <v>1</v>
      </c>
      <c r="N34" s="52">
        <f t="shared" si="4"/>
        <v>68.59</v>
      </c>
      <c r="O34" s="80"/>
    </row>
    <row r="35" spans="1:15" ht="12" customHeight="1">
      <c r="A35" s="23">
        <f>drivers_list!B35</f>
        <v>26</v>
      </c>
      <c r="B35" s="23" t="str">
        <f>drivers_list!C35</f>
        <v>Танцюра Альона </v>
      </c>
      <c r="C35" s="23" t="str">
        <f>drivers_list!E35</f>
        <v>Васільєва Альона </v>
      </c>
      <c r="D35" s="48">
        <v>85.56</v>
      </c>
      <c r="E35" s="58">
        <v>0</v>
      </c>
      <c r="F35" s="58">
        <v>1</v>
      </c>
      <c r="G35" s="58">
        <v>0</v>
      </c>
      <c r="H35" s="29">
        <f t="shared" si="0"/>
        <v>90.56</v>
      </c>
      <c r="I35" s="60">
        <v>0</v>
      </c>
      <c r="J35" s="52">
        <f t="shared" si="1"/>
        <v>90.56</v>
      </c>
      <c r="K35" s="52">
        <f t="shared" si="2"/>
        <v>130.66</v>
      </c>
      <c r="L35" s="52">
        <f t="shared" si="3"/>
        <v>90.56</v>
      </c>
      <c r="M35" s="60">
        <v>1</v>
      </c>
      <c r="N35" s="52">
        <f t="shared" si="4"/>
        <v>85.56</v>
      </c>
      <c r="O35" s="80"/>
    </row>
    <row r="36" spans="1:15" ht="12" customHeight="1">
      <c r="A36" s="23">
        <f>drivers_list!B36</f>
        <v>27</v>
      </c>
      <c r="B36" s="23" t="str">
        <f>drivers_list!C36</f>
        <v>Богдан Ірина </v>
      </c>
      <c r="C36" s="23" t="str">
        <f>drivers_list!E36</f>
        <v>Базилєва Дар`я </v>
      </c>
      <c r="D36" s="48">
        <v>70.97</v>
      </c>
      <c r="E36" s="58">
        <v>0</v>
      </c>
      <c r="F36" s="58">
        <v>0</v>
      </c>
      <c r="G36" s="58">
        <v>0</v>
      </c>
      <c r="H36" s="29">
        <f t="shared" si="0"/>
        <v>70.97</v>
      </c>
      <c r="I36" s="60">
        <v>0</v>
      </c>
      <c r="J36" s="52">
        <f t="shared" si="1"/>
        <v>70.97</v>
      </c>
      <c r="K36" s="52">
        <f t="shared" si="2"/>
        <v>130.66</v>
      </c>
      <c r="L36" s="52">
        <f t="shared" si="3"/>
        <v>70.97</v>
      </c>
      <c r="M36" s="60">
        <v>2</v>
      </c>
      <c r="N36" s="52">
        <f t="shared" si="4"/>
        <v>60.97</v>
      </c>
      <c r="O36" s="80"/>
    </row>
    <row r="37" spans="1:15" ht="12" customHeight="1">
      <c r="A37" s="23">
        <f>drivers_list!B37</f>
        <v>28</v>
      </c>
      <c r="B37" s="23" t="str">
        <f>drivers_list!C37</f>
        <v>Кулішенко Анна </v>
      </c>
      <c r="C37" s="23" t="str">
        <f>drivers_list!E37</f>
        <v>Матвійчук Галина </v>
      </c>
      <c r="D37" s="48">
        <v>0</v>
      </c>
      <c r="E37" s="58">
        <v>0</v>
      </c>
      <c r="F37" s="58">
        <v>0</v>
      </c>
      <c r="G37" s="58">
        <v>0</v>
      </c>
      <c r="H37" s="29">
        <f t="shared" si="0"/>
        <v>0</v>
      </c>
      <c r="I37" s="60">
        <v>1</v>
      </c>
      <c r="J37" s="52">
        <f t="shared" si="1"/>
        <v>0</v>
      </c>
      <c r="K37" s="52">
        <f t="shared" si="2"/>
        <v>130.66</v>
      </c>
      <c r="L37" s="52">
        <f t="shared" si="3"/>
        <v>143.726</v>
      </c>
      <c r="M37" s="60">
        <v>1</v>
      </c>
      <c r="N37" s="52">
        <f t="shared" si="4"/>
        <v>138.726</v>
      </c>
      <c r="O37" s="80"/>
    </row>
    <row r="38" spans="1:15" ht="12" customHeight="1">
      <c r="A38" s="23">
        <f>drivers_list!B38</f>
        <v>29</v>
      </c>
      <c r="B38" s="23" t="str">
        <f>drivers_list!C38</f>
        <v>Книш Юлія</v>
      </c>
      <c r="C38" s="23" t="str">
        <f>drivers_list!E38</f>
        <v>Єфімова Юлія</v>
      </c>
      <c r="D38" s="48">
        <v>59.59</v>
      </c>
      <c r="E38" s="58">
        <v>0</v>
      </c>
      <c r="F38" s="58">
        <v>0</v>
      </c>
      <c r="G38" s="58">
        <v>0</v>
      </c>
      <c r="H38" s="29">
        <f t="shared" si="0"/>
        <v>59.59</v>
      </c>
      <c r="I38" s="60">
        <v>0</v>
      </c>
      <c r="J38" s="52">
        <f t="shared" si="1"/>
        <v>59.59</v>
      </c>
      <c r="K38" s="52">
        <f t="shared" si="2"/>
        <v>130.66</v>
      </c>
      <c r="L38" s="52">
        <f t="shared" si="3"/>
        <v>59.59</v>
      </c>
      <c r="M38" s="60">
        <v>0</v>
      </c>
      <c r="N38" s="52">
        <f t="shared" si="4"/>
        <v>59.59</v>
      </c>
      <c r="O38" s="80"/>
    </row>
    <row r="39" spans="1:15" ht="12" customHeight="1">
      <c r="A39" s="23">
        <f>drivers_list!B39</f>
        <v>30</v>
      </c>
      <c r="B39" s="23" t="str">
        <f>drivers_list!C39</f>
        <v>Матвєєва Юлія</v>
      </c>
      <c r="C39" s="23" t="str">
        <f>drivers_list!E39</f>
        <v>Сорока Вікторія</v>
      </c>
      <c r="D39" s="48">
        <v>59.94</v>
      </c>
      <c r="E39" s="58">
        <v>0</v>
      </c>
      <c r="F39" s="58">
        <v>0</v>
      </c>
      <c r="G39" s="58">
        <v>0</v>
      </c>
      <c r="H39" s="29">
        <f t="shared" si="0"/>
        <v>59.94</v>
      </c>
      <c r="I39" s="60">
        <v>0</v>
      </c>
      <c r="J39" s="52">
        <f t="shared" si="1"/>
        <v>59.94</v>
      </c>
      <c r="K39" s="52">
        <f t="shared" si="2"/>
        <v>130.66</v>
      </c>
      <c r="L39" s="52">
        <f t="shared" si="3"/>
        <v>59.94</v>
      </c>
      <c r="M39" s="60">
        <v>1</v>
      </c>
      <c r="N39" s="52">
        <f t="shared" si="4"/>
        <v>54.94</v>
      </c>
      <c r="O39" s="80"/>
    </row>
    <row r="40" spans="1:15" ht="12" customHeight="1">
      <c r="A40" s="23">
        <f>drivers_list!B40</f>
        <v>33</v>
      </c>
      <c r="B40" s="23" t="str">
        <f>drivers_list!C40</f>
        <v>Ренке Дар’я</v>
      </c>
      <c r="C40" s="23" t="str">
        <f>drivers_list!E40</f>
        <v>Крупчинська Марина</v>
      </c>
      <c r="D40" s="48">
        <v>72.44</v>
      </c>
      <c r="E40" s="58">
        <v>0</v>
      </c>
      <c r="F40" s="58">
        <v>0</v>
      </c>
      <c r="G40" s="58">
        <v>0</v>
      </c>
      <c r="H40" s="29">
        <f t="shared" si="0"/>
        <v>72.44</v>
      </c>
      <c r="I40" s="60">
        <v>0</v>
      </c>
      <c r="J40" s="52">
        <f t="shared" si="1"/>
        <v>72.44</v>
      </c>
      <c r="K40" s="52">
        <f t="shared" si="2"/>
        <v>130.66</v>
      </c>
      <c r="L40" s="52">
        <f t="shared" si="3"/>
        <v>72.44</v>
      </c>
      <c r="M40" s="60">
        <v>2</v>
      </c>
      <c r="N40" s="52">
        <f t="shared" si="4"/>
        <v>62.44</v>
      </c>
      <c r="O40" s="80"/>
    </row>
    <row r="41" spans="1:15" ht="12" customHeight="1">
      <c r="A41" s="23">
        <f>drivers_list!B41</f>
        <v>34</v>
      </c>
      <c r="B41" s="23" t="str">
        <f>drivers_list!C41</f>
        <v>Шумакова Олена </v>
      </c>
      <c r="C41" s="23" t="str">
        <f>drivers_list!E41</f>
        <v>Моргунова Олена </v>
      </c>
      <c r="D41" s="48">
        <v>77.97</v>
      </c>
      <c r="E41" s="58">
        <v>0</v>
      </c>
      <c r="F41" s="58">
        <v>0</v>
      </c>
      <c r="G41" s="58">
        <v>0</v>
      </c>
      <c r="H41" s="29">
        <f t="shared" si="0"/>
        <v>77.97</v>
      </c>
      <c r="I41" s="60">
        <v>0</v>
      </c>
      <c r="J41" s="52">
        <f t="shared" si="1"/>
        <v>77.97</v>
      </c>
      <c r="K41" s="52">
        <f t="shared" si="2"/>
        <v>130.66</v>
      </c>
      <c r="L41" s="52">
        <f t="shared" si="3"/>
        <v>77.97</v>
      </c>
      <c r="M41" s="60">
        <v>1</v>
      </c>
      <c r="N41" s="52">
        <f t="shared" si="4"/>
        <v>72.97</v>
      </c>
      <c r="O41" s="80"/>
    </row>
    <row r="42" spans="1:15" ht="12" customHeight="1">
      <c r="A42" s="23">
        <f>drivers_list!B42</f>
        <v>35</v>
      </c>
      <c r="B42" s="23" t="str">
        <f>drivers_list!C42</f>
        <v>Коннорова Тетяна</v>
      </c>
      <c r="C42" s="23" t="str">
        <f>drivers_list!E42</f>
        <v>Ясько Анна</v>
      </c>
      <c r="D42" s="48">
        <v>87.22</v>
      </c>
      <c r="E42" s="58">
        <v>0</v>
      </c>
      <c r="F42" s="58">
        <v>0</v>
      </c>
      <c r="G42" s="58">
        <v>0</v>
      </c>
      <c r="H42" s="29">
        <f t="shared" si="0"/>
        <v>87.22</v>
      </c>
      <c r="I42" s="60">
        <v>0</v>
      </c>
      <c r="J42" s="52">
        <f t="shared" si="1"/>
        <v>87.22</v>
      </c>
      <c r="K42" s="52">
        <f t="shared" si="2"/>
        <v>130.66</v>
      </c>
      <c r="L42" s="52">
        <f t="shared" si="3"/>
        <v>87.22</v>
      </c>
      <c r="M42" s="60">
        <v>0</v>
      </c>
      <c r="N42" s="52">
        <f t="shared" si="4"/>
        <v>87.22</v>
      </c>
      <c r="O42" s="80"/>
    </row>
    <row r="43" spans="1:15" ht="12" customHeight="1">
      <c r="A43" s="23">
        <f>drivers_list!B43</f>
        <v>37</v>
      </c>
      <c r="B43" s="23" t="str">
        <f>drivers_list!C43</f>
        <v>Ковальчук Юлія</v>
      </c>
      <c r="C43" s="23" t="str">
        <f>drivers_list!E43</f>
        <v>Ковальчук Євгенія</v>
      </c>
      <c r="D43" s="48">
        <v>61.32</v>
      </c>
      <c r="E43" s="58">
        <v>0</v>
      </c>
      <c r="F43" s="58">
        <v>0</v>
      </c>
      <c r="G43" s="58">
        <v>0</v>
      </c>
      <c r="H43" s="29">
        <f t="shared" si="0"/>
        <v>61.32</v>
      </c>
      <c r="I43" s="60">
        <v>0</v>
      </c>
      <c r="J43" s="52">
        <f t="shared" si="1"/>
        <v>61.32</v>
      </c>
      <c r="K43" s="52">
        <f t="shared" si="2"/>
        <v>130.66</v>
      </c>
      <c r="L43" s="52">
        <f t="shared" si="3"/>
        <v>61.32</v>
      </c>
      <c r="M43" s="60">
        <v>1</v>
      </c>
      <c r="N43" s="52">
        <f t="shared" si="4"/>
        <v>56.32</v>
      </c>
      <c r="O43" s="80"/>
    </row>
    <row r="44" spans="1:15" ht="12" customHeight="1">
      <c r="A44" s="23">
        <f>drivers_list!B44</f>
        <v>38</v>
      </c>
      <c r="B44" s="23" t="str">
        <f>drivers_list!C44</f>
        <v>Ахметшина Ольга</v>
      </c>
      <c r="C44" s="23" t="str">
        <f>drivers_list!E44</f>
        <v>Глотова Ксенія</v>
      </c>
      <c r="D44" s="48">
        <v>62.66</v>
      </c>
      <c r="E44" s="58">
        <v>0</v>
      </c>
      <c r="F44" s="58">
        <v>0</v>
      </c>
      <c r="G44" s="58">
        <v>0</v>
      </c>
      <c r="H44" s="29">
        <f t="shared" si="0"/>
        <v>62.66</v>
      </c>
      <c r="I44" s="60">
        <v>0</v>
      </c>
      <c r="J44" s="52">
        <f t="shared" si="1"/>
        <v>62.66</v>
      </c>
      <c r="K44" s="52">
        <f t="shared" si="2"/>
        <v>130.66</v>
      </c>
      <c r="L44" s="52">
        <f t="shared" si="3"/>
        <v>62.66</v>
      </c>
      <c r="M44" s="60">
        <v>2</v>
      </c>
      <c r="N44" s="52">
        <f t="shared" si="4"/>
        <v>52.66</v>
      </c>
      <c r="O44" s="80"/>
    </row>
    <row r="45" spans="1:15" ht="12" customHeight="1">
      <c r="A45" s="23">
        <f>drivers_list!B45</f>
        <v>39</v>
      </c>
      <c r="B45" s="23" t="str">
        <f>drivers_list!C45</f>
        <v>Туманян Людмила </v>
      </c>
      <c r="C45" s="23" t="str">
        <f>drivers_list!E45</f>
        <v>Коваленко Наталія</v>
      </c>
      <c r="D45" s="48">
        <v>62</v>
      </c>
      <c r="E45" s="58">
        <v>0</v>
      </c>
      <c r="F45" s="58">
        <v>0</v>
      </c>
      <c r="G45" s="58">
        <v>0</v>
      </c>
      <c r="H45" s="29">
        <f t="shared" si="0"/>
        <v>62</v>
      </c>
      <c r="I45" s="60">
        <v>0</v>
      </c>
      <c r="J45" s="52">
        <f t="shared" si="1"/>
        <v>62</v>
      </c>
      <c r="K45" s="52">
        <f t="shared" si="2"/>
        <v>130.66</v>
      </c>
      <c r="L45" s="52">
        <f t="shared" si="3"/>
        <v>62</v>
      </c>
      <c r="M45" s="60">
        <v>0</v>
      </c>
      <c r="N45" s="52">
        <f t="shared" si="4"/>
        <v>62</v>
      </c>
      <c r="O45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P45"/>
  <sheetViews>
    <sheetView zoomScalePageLayoutView="0" workbookViewId="0" topLeftCell="B13">
      <selection activeCell="P31" sqref="P31"/>
    </sheetView>
  </sheetViews>
  <sheetFormatPr defaultColWidth="9.140625" defaultRowHeight="15"/>
  <cols>
    <col min="1" max="1" width="10.28125" style="0" hidden="1" customWidth="1"/>
    <col min="2" max="2" width="5.28125" style="0" customWidth="1"/>
    <col min="3" max="3" width="15.28125" style="0" customWidth="1"/>
    <col min="4" max="4" width="7.421875" style="0" customWidth="1"/>
    <col min="5" max="5" width="15.28125" style="0" customWidth="1"/>
    <col min="6" max="6" width="7.7109375" style="0" customWidth="1"/>
    <col min="7" max="7" width="15.421875" style="0" customWidth="1"/>
    <col min="8" max="8" width="7.28125" style="0" customWidth="1"/>
    <col min="9" max="9" width="7.421875" style="0" customWidth="1"/>
    <col min="10" max="10" width="4.57421875" style="0" customWidth="1"/>
    <col min="11" max="11" width="5.00390625" style="0" customWidth="1"/>
    <col min="12" max="12" width="6.8515625" style="0" customWidth="1"/>
    <col min="13" max="13" width="7.421875" style="0" customWidth="1"/>
    <col min="14" max="14" width="4.8515625" style="0" customWidth="1"/>
    <col min="15" max="15" width="5.7109375" style="0" customWidth="1"/>
  </cols>
  <sheetData>
    <row r="7" ht="15.75" customHeight="1"/>
    <row r="8" ht="15.75" customHeight="1"/>
    <row r="9" ht="15.75" customHeight="1"/>
    <row r="10" spans="1:15" ht="31.5" customHeight="1">
      <c r="A10" s="2" t="s">
        <v>20</v>
      </c>
      <c r="B10" s="2" t="s">
        <v>15</v>
      </c>
      <c r="C10" s="2" t="s">
        <v>7</v>
      </c>
      <c r="D10" s="2" t="s">
        <v>16</v>
      </c>
      <c r="E10" s="2" t="s">
        <v>8</v>
      </c>
      <c r="F10" s="2" t="s">
        <v>16</v>
      </c>
      <c r="G10" s="2" t="s">
        <v>17</v>
      </c>
      <c r="H10" s="2" t="s">
        <v>18</v>
      </c>
      <c r="I10" s="2" t="s">
        <v>19</v>
      </c>
      <c r="J10" s="2" t="s">
        <v>0</v>
      </c>
      <c r="K10" s="2" t="s">
        <v>1</v>
      </c>
      <c r="L10" s="2" t="s">
        <v>2</v>
      </c>
      <c r="M10" s="4" t="s">
        <v>23</v>
      </c>
      <c r="N10" s="4"/>
      <c r="O10" s="38"/>
    </row>
    <row r="11" spans="1:16" ht="12" customHeight="1">
      <c r="A11" s="9">
        <f>drivers_list!A28</f>
        <v>110409713</v>
      </c>
      <c r="B11" s="10">
        <f>drivers_list!B28</f>
        <v>19</v>
      </c>
      <c r="C11" s="13" t="str">
        <f>drivers_list!C28</f>
        <v>Хомяк Ірина</v>
      </c>
      <c r="D11" s="11">
        <f>drivers_list!D28</f>
        <v>0</v>
      </c>
      <c r="E11" s="33" t="str">
        <f>drivers_list!E28</f>
        <v>Федина Юлія</v>
      </c>
      <c r="F11" s="11">
        <f>drivers_list!F28</f>
        <v>0</v>
      </c>
      <c r="G11" s="13" t="str">
        <f>drivers_list!G28</f>
        <v>Seat Leon</v>
      </c>
      <c r="H11" s="12">
        <f>drivers_list!H28</f>
        <v>2</v>
      </c>
      <c r="I11" s="34" t="str">
        <f>drivers_list!I28</f>
        <v>N3</v>
      </c>
      <c r="J11" s="37">
        <f aca="true" t="shared" si="0" ref="J11:J45">INT(M11/3600)</f>
        <v>0</v>
      </c>
      <c r="K11" s="37">
        <f aca="true" t="shared" si="1" ref="K11:K45">INT((M11-J11*3600)/60)</f>
        <v>2</v>
      </c>
      <c r="L11" s="36">
        <f aca="true" t="shared" si="2" ref="L11:L45">M11-(J11*3600+K11*60)</f>
        <v>30.24000000000001</v>
      </c>
      <c r="M11" s="53">
        <f>SUM(OOO_KB1!AE28,KB1A_KB2!AE28,KB2A_KB3!U28,slalom01!L28,slalom02!L28,slalom03!N28)</f>
        <v>150.24</v>
      </c>
      <c r="N11" s="38"/>
      <c r="O11" s="28"/>
      <c r="P11" s="54"/>
    </row>
    <row r="12" spans="1:16" ht="12" customHeight="1">
      <c r="A12" s="9">
        <f>drivers_list!A19</f>
        <v>0</v>
      </c>
      <c r="B12" s="10">
        <f>drivers_list!B19</f>
        <v>10</v>
      </c>
      <c r="C12" s="13" t="str">
        <f>drivers_list!C19</f>
        <v>Хребтієвська Надія</v>
      </c>
      <c r="D12" s="11">
        <f>drivers_list!D19</f>
        <v>0</v>
      </c>
      <c r="E12" s="33" t="str">
        <f>drivers_list!E19</f>
        <v>Данченко Світлана</v>
      </c>
      <c r="F12" s="11">
        <f>drivers_list!F19</f>
        <v>0</v>
      </c>
      <c r="G12" s="13" t="str">
        <f>drivers_list!G19</f>
        <v>Renault Clio Sport</v>
      </c>
      <c r="H12" s="12">
        <f>drivers_list!H19</f>
        <v>2</v>
      </c>
      <c r="I12" s="34" t="str">
        <f>drivers_list!I19</f>
        <v>N3</v>
      </c>
      <c r="J12" s="37">
        <f t="shared" si="0"/>
        <v>0</v>
      </c>
      <c r="K12" s="37">
        <f t="shared" si="1"/>
        <v>2</v>
      </c>
      <c r="L12" s="36">
        <f t="shared" si="2"/>
        <v>37.22</v>
      </c>
      <c r="M12" s="53">
        <f>SUM(OOO_KB1!AE19,KB1A_KB2!AE19,KB2A_KB3!U19,slalom01!L19,slalom02!L19,slalom03!N19)</f>
        <v>157.22</v>
      </c>
      <c r="N12" s="38"/>
      <c r="O12" s="28"/>
      <c r="P12" s="54"/>
    </row>
    <row r="13" spans="1:16" ht="12" customHeight="1">
      <c r="A13" s="9">
        <f>drivers_list!A24</f>
        <v>110409709</v>
      </c>
      <c r="B13" s="10">
        <f>drivers_list!B24</f>
        <v>15</v>
      </c>
      <c r="C13" s="13" t="str">
        <f>drivers_list!C24</f>
        <v>Макова Анастасія</v>
      </c>
      <c r="D13" s="11">
        <f>drivers_list!D24</f>
        <v>0</v>
      </c>
      <c r="E13" s="33" t="str">
        <f>drivers_list!E24</f>
        <v>Ваганова Юлія</v>
      </c>
      <c r="F13" s="11">
        <f>drivers_list!F24</f>
        <v>0</v>
      </c>
      <c r="G13" s="13" t="str">
        <f>drivers_list!G24</f>
        <v>Mitsubishi Evo X</v>
      </c>
      <c r="H13" s="12" t="str">
        <f>drivers_list!H24</f>
        <v>2.0</v>
      </c>
      <c r="I13" s="34" t="str">
        <f>drivers_list!I24</f>
        <v>N3</v>
      </c>
      <c r="J13" s="37">
        <f t="shared" si="0"/>
        <v>0</v>
      </c>
      <c r="K13" s="37">
        <f t="shared" si="1"/>
        <v>2</v>
      </c>
      <c r="L13" s="36">
        <f t="shared" si="2"/>
        <v>48.129999999999995</v>
      </c>
      <c r="M13" s="53">
        <f>SUM(OOO_KB1!AE24,KB1A_KB2!AE24,KB2A_KB3!U24,slalom01!L24,slalom02!L24,slalom03!N24)</f>
        <v>168.13</v>
      </c>
      <c r="N13" s="38"/>
      <c r="O13" s="28"/>
      <c r="P13" s="54"/>
    </row>
    <row r="14" spans="1:16" ht="12" customHeight="1">
      <c r="A14" s="9">
        <f>drivers_list!A20</f>
        <v>110409706</v>
      </c>
      <c r="B14" s="10">
        <f>drivers_list!B20</f>
        <v>11</v>
      </c>
      <c r="C14" s="13" t="str">
        <f>drivers_list!C20</f>
        <v>Смирнова Олена</v>
      </c>
      <c r="D14" s="11">
        <f>drivers_list!D20</f>
        <v>0</v>
      </c>
      <c r="E14" s="33" t="str">
        <f>drivers_list!E20</f>
        <v>Сачко Юлія</v>
      </c>
      <c r="F14" s="11">
        <f>drivers_list!F20</f>
        <v>0</v>
      </c>
      <c r="G14" s="13" t="str">
        <f>drivers_list!G20</f>
        <v>Nissan 350Z</v>
      </c>
      <c r="H14" s="12">
        <f>drivers_list!H20</f>
        <v>3.5</v>
      </c>
      <c r="I14" s="34" t="str">
        <f>drivers_list!I20</f>
        <v>N3</v>
      </c>
      <c r="J14" s="37">
        <f t="shared" si="0"/>
        <v>0</v>
      </c>
      <c r="K14" s="37">
        <f t="shared" si="1"/>
        <v>3</v>
      </c>
      <c r="L14" s="36">
        <f t="shared" si="2"/>
        <v>2.3799999999999955</v>
      </c>
      <c r="M14" s="53">
        <f>SUM(OOO_KB1!AE20,KB1A_KB2!AE20,KB2A_KB3!U20,slalom01!L20,slalom02!L20,slalom03!N20)</f>
        <v>182.38</v>
      </c>
      <c r="N14" s="38"/>
      <c r="O14" s="28"/>
      <c r="P14" s="54"/>
    </row>
    <row r="15" spans="1:16" ht="12" customHeight="1">
      <c r="A15" s="9">
        <f>drivers_list!A31</f>
        <v>110409717</v>
      </c>
      <c r="B15" s="10">
        <f>drivers_list!B31</f>
        <v>22</v>
      </c>
      <c r="C15" s="13" t="str">
        <f>drivers_list!C31</f>
        <v>Скопець Тетяна </v>
      </c>
      <c r="D15" s="11">
        <f>drivers_list!D31</f>
        <v>0</v>
      </c>
      <c r="E15" s="33" t="str">
        <f>drivers_list!E31</f>
        <v>Гомонай Олена</v>
      </c>
      <c r="F15" s="11">
        <f>drivers_list!F31</f>
        <v>0</v>
      </c>
      <c r="G15" s="13" t="str">
        <f>drivers_list!G31</f>
        <v>Seat Ibiza </v>
      </c>
      <c r="H15" s="12">
        <f>drivers_list!H31</f>
        <v>1.4</v>
      </c>
      <c r="I15" s="34" t="str">
        <f>drivers_list!I31</f>
        <v>N1</v>
      </c>
      <c r="J15" s="37">
        <f t="shared" si="0"/>
        <v>0</v>
      </c>
      <c r="K15" s="37">
        <f t="shared" si="1"/>
        <v>3</v>
      </c>
      <c r="L15" s="36">
        <f t="shared" si="2"/>
        <v>6.4599999999999795</v>
      </c>
      <c r="M15" s="53">
        <f>SUM(OOO_KB1!AE31,KB1A_KB2!AE31,KB2A_KB3!U31,slalom01!L31,slalom02!L31,slalom03!N31)</f>
        <v>186.45999999999998</v>
      </c>
      <c r="N15" s="38"/>
      <c r="O15" s="28"/>
      <c r="P15" s="54"/>
    </row>
    <row r="16" spans="1:15" ht="12" customHeight="1">
      <c r="A16" s="9">
        <f>drivers_list!A29</f>
        <v>110409714</v>
      </c>
      <c r="B16" s="10">
        <f>drivers_list!B29</f>
        <v>20</v>
      </c>
      <c r="C16" s="13" t="str">
        <f>drivers_list!C29</f>
        <v>Котенко Оксана </v>
      </c>
      <c r="D16" s="11">
        <f>drivers_list!D29</f>
        <v>0</v>
      </c>
      <c r="E16" s="33" t="str">
        <f>drivers_list!E29</f>
        <v>Резанко Ольга </v>
      </c>
      <c r="F16" s="11">
        <f>drivers_list!F29</f>
        <v>0</v>
      </c>
      <c r="G16" s="13" t="str">
        <f>drivers_list!G29</f>
        <v>Ford Focus 1.6</v>
      </c>
      <c r="H16" s="12">
        <f>drivers_list!H29</f>
        <v>1.6</v>
      </c>
      <c r="I16" s="34" t="str">
        <f>drivers_list!I29</f>
        <v>N2</v>
      </c>
      <c r="J16" s="37">
        <f t="shared" si="0"/>
        <v>0</v>
      </c>
      <c r="K16" s="37">
        <f t="shared" si="1"/>
        <v>3</v>
      </c>
      <c r="L16" s="36">
        <f t="shared" si="2"/>
        <v>6.699999999999989</v>
      </c>
      <c r="M16" s="53">
        <f>SUM(OOO_KB1!AE29,KB1A_KB2!AE29,KB2A_KB3!U29,slalom01!L29,slalom02!L29,slalom03!N29)</f>
        <v>186.7</v>
      </c>
      <c r="O16" s="1"/>
    </row>
    <row r="17" spans="1:13" ht="12" customHeight="1">
      <c r="A17" s="9">
        <f>drivers_list!A39</f>
        <v>0</v>
      </c>
      <c r="B17" s="10">
        <f>drivers_list!B39</f>
        <v>30</v>
      </c>
      <c r="C17" s="13" t="str">
        <f>drivers_list!C39</f>
        <v>Матвєєва Юлія</v>
      </c>
      <c r="D17" s="11">
        <f>drivers_list!D39</f>
        <v>0</v>
      </c>
      <c r="E17" s="33" t="str">
        <f>drivers_list!E39</f>
        <v>Сорока Вікторія</v>
      </c>
      <c r="F17" s="11">
        <f>drivers_list!F39</f>
        <v>0</v>
      </c>
      <c r="G17" s="13" t="str">
        <f>drivers_list!G39</f>
        <v>PEUGEOT 206</v>
      </c>
      <c r="H17" s="12">
        <f>drivers_list!H39</f>
        <v>1.1</v>
      </c>
      <c r="I17" s="34" t="str">
        <f>drivers_list!I39</f>
        <v>N1</v>
      </c>
      <c r="J17" s="37">
        <f t="shared" si="0"/>
        <v>0</v>
      </c>
      <c r="K17" s="37">
        <f t="shared" si="1"/>
        <v>3</v>
      </c>
      <c r="L17" s="36">
        <f t="shared" si="2"/>
        <v>8.969999999999999</v>
      </c>
      <c r="M17" s="53">
        <f>SUM(OOO_KB1!AE39,KB1A_KB2!AE39,KB2A_KB3!U39,slalom01!L39,slalom02!L39,slalom03!N39)</f>
        <v>188.97</v>
      </c>
    </row>
    <row r="18" spans="1:13" ht="12" customHeight="1">
      <c r="A18" s="9">
        <f>drivers_list!A23</f>
        <v>110409708</v>
      </c>
      <c r="B18" s="10">
        <f>drivers_list!B23</f>
        <v>14</v>
      </c>
      <c r="C18" s="13" t="str">
        <f>drivers_list!C23</f>
        <v>Герасимчук Світлана</v>
      </c>
      <c r="D18" s="11">
        <f>drivers_list!D23</f>
        <v>0</v>
      </c>
      <c r="E18" s="33" t="str">
        <f>drivers_list!E23</f>
        <v>Корицька Тетяна</v>
      </c>
      <c r="F18" s="11">
        <f>drivers_list!F23</f>
        <v>0</v>
      </c>
      <c r="G18" s="13" t="str">
        <f>drivers_list!G23</f>
        <v>ВАЗ 21174</v>
      </c>
      <c r="H18" s="12">
        <f>drivers_list!H23</f>
        <v>1.4</v>
      </c>
      <c r="I18" s="34" t="str">
        <f>drivers_list!I23</f>
        <v>N1</v>
      </c>
      <c r="J18" s="37">
        <f t="shared" si="0"/>
        <v>0</v>
      </c>
      <c r="K18" s="37">
        <f t="shared" si="1"/>
        <v>3</v>
      </c>
      <c r="L18" s="36">
        <f t="shared" si="2"/>
        <v>10.189999999999998</v>
      </c>
      <c r="M18" s="53">
        <f>SUM(OOO_KB1!AE23,KB1A_KB2!AE23,KB2A_KB3!U23,slalom01!L23,slalom02!L23,slalom03!N23)</f>
        <v>190.19</v>
      </c>
    </row>
    <row r="19" spans="1:13" ht="12" customHeight="1">
      <c r="A19" s="9">
        <f>drivers_list!A41</f>
        <v>0</v>
      </c>
      <c r="B19" s="10">
        <f>drivers_list!B41</f>
        <v>34</v>
      </c>
      <c r="C19" s="13" t="str">
        <f>drivers_list!C41</f>
        <v>Шумакова Олена </v>
      </c>
      <c r="D19" s="11">
        <f>drivers_list!D41</f>
        <v>0</v>
      </c>
      <c r="E19" s="33" t="str">
        <f>drivers_list!E41</f>
        <v>Моргунова Олена </v>
      </c>
      <c r="F19" s="11">
        <f>drivers_list!F41</f>
        <v>0</v>
      </c>
      <c r="G19" s="13" t="str">
        <f>drivers_list!G41</f>
        <v>DAEWOO Lanos </v>
      </c>
      <c r="H19" s="12">
        <f>drivers_list!H41</f>
        <v>1.5</v>
      </c>
      <c r="I19" s="34" t="str">
        <f>drivers_list!I41</f>
        <v>N2</v>
      </c>
      <c r="J19" s="37">
        <f t="shared" si="0"/>
        <v>0</v>
      </c>
      <c r="K19" s="37">
        <f t="shared" si="1"/>
        <v>3</v>
      </c>
      <c r="L19" s="36">
        <f t="shared" si="2"/>
        <v>30.539999999999992</v>
      </c>
      <c r="M19" s="53">
        <f>SUM(OOO_KB1!AE41,KB1A_KB2!AE41,KB2A_KB3!U41,slalom01!L41,slalom02!L41,slalom03!N41)</f>
        <v>210.54</v>
      </c>
    </row>
    <row r="20" spans="1:13" ht="12" customHeight="1">
      <c r="A20" s="9">
        <f>drivers_list!A44</f>
        <v>0</v>
      </c>
      <c r="B20" s="10">
        <f>drivers_list!B44</f>
        <v>38</v>
      </c>
      <c r="C20" s="13" t="str">
        <f>drivers_list!C44</f>
        <v>Ахметшина Ольга</v>
      </c>
      <c r="D20" s="11">
        <f>drivers_list!D44</f>
        <v>0</v>
      </c>
      <c r="E20" s="33" t="str">
        <f>drivers_list!E44</f>
        <v>Глотова Ксенія</v>
      </c>
      <c r="F20" s="11">
        <f>drivers_list!F44</f>
        <v>0</v>
      </c>
      <c r="G20" s="13" t="str">
        <f>drivers_list!G44</f>
        <v>Subaru XV</v>
      </c>
      <c r="H20" s="12">
        <f>drivers_list!H44</f>
        <v>1.6</v>
      </c>
      <c r="I20" s="34" t="str">
        <f>drivers_list!I44</f>
        <v>N2</v>
      </c>
      <c r="J20" s="37">
        <f t="shared" si="0"/>
        <v>0</v>
      </c>
      <c r="K20" s="37">
        <f t="shared" si="1"/>
        <v>3</v>
      </c>
      <c r="L20" s="36">
        <f t="shared" si="2"/>
        <v>30.909999999999997</v>
      </c>
      <c r="M20" s="53">
        <f>SUM(OOO_KB1!AE44,KB1A_KB2!AE44,KB2A_KB3!U44,slalom01!L44,slalom02!L44,slalom03!N44)</f>
        <v>210.91</v>
      </c>
    </row>
    <row r="21" spans="1:13" ht="12" customHeight="1">
      <c r="A21" s="9">
        <f>drivers_list!A18</f>
        <v>110409705</v>
      </c>
      <c r="B21" s="10">
        <f>drivers_list!B18</f>
        <v>9</v>
      </c>
      <c r="C21" s="13" t="str">
        <f>drivers_list!C18</f>
        <v>Корж Юлія</v>
      </c>
      <c r="D21" s="11">
        <f>drivers_list!D18</f>
        <v>0</v>
      </c>
      <c r="E21" s="33" t="str">
        <f>drivers_list!E18</f>
        <v>Носенко Ольга</v>
      </c>
      <c r="F21" s="11">
        <f>drivers_list!F18</f>
        <v>0</v>
      </c>
      <c r="G21" s="13" t="str">
        <f>drivers_list!G18</f>
        <v>Renault Megan RS</v>
      </c>
      <c r="H21" s="12">
        <f>drivers_list!H18</f>
        <v>2</v>
      </c>
      <c r="I21" s="34" t="str">
        <f>drivers_list!I18</f>
        <v>N3</v>
      </c>
      <c r="J21" s="37">
        <f t="shared" si="0"/>
        <v>0</v>
      </c>
      <c r="K21" s="37">
        <f t="shared" si="1"/>
        <v>3</v>
      </c>
      <c r="L21" s="36">
        <f t="shared" si="2"/>
        <v>52.89999999999998</v>
      </c>
      <c r="M21" s="53">
        <f>SUM(OOO_KB1!AE18,KB1A_KB2!AE18,KB2A_KB3!U18,slalom01!L18,slalom02!L18,slalom03!N18)</f>
        <v>232.89999999999998</v>
      </c>
    </row>
    <row r="22" spans="1:13" ht="12" customHeight="1">
      <c r="A22" s="9">
        <f>drivers_list!A27</f>
        <v>110409712</v>
      </c>
      <c r="B22" s="10">
        <f>drivers_list!B27</f>
        <v>18</v>
      </c>
      <c r="C22" s="13" t="str">
        <f>drivers_list!C27</f>
        <v>Шульга Ганна</v>
      </c>
      <c r="D22" s="11">
        <f>drivers_list!D27</f>
        <v>0</v>
      </c>
      <c r="E22" s="33" t="str">
        <f>drivers_list!E27</f>
        <v>Івершень Тетяна</v>
      </c>
      <c r="F22" s="11">
        <f>drivers_list!F27</f>
        <v>0</v>
      </c>
      <c r="G22" s="13" t="str">
        <f>drivers_list!G27</f>
        <v>Nissan Micra</v>
      </c>
      <c r="H22" s="12">
        <f>drivers_list!H27</f>
        <v>1.2</v>
      </c>
      <c r="I22" s="34" t="str">
        <f>drivers_list!I27</f>
        <v>N1</v>
      </c>
      <c r="J22" s="37">
        <f t="shared" si="0"/>
        <v>0</v>
      </c>
      <c r="K22" s="37">
        <f t="shared" si="1"/>
        <v>3</v>
      </c>
      <c r="L22" s="36">
        <f t="shared" si="2"/>
        <v>53.97999999999999</v>
      </c>
      <c r="M22" s="53">
        <f>SUM(OOO_KB1!AE27,KB1A_KB2!AE27,KB2A_KB3!U27,slalom01!L27,slalom02!L27,slalom03!N27)</f>
        <v>233.98</v>
      </c>
    </row>
    <row r="23" spans="1:13" ht="12" customHeight="1">
      <c r="A23" s="9">
        <f>drivers_list!A37</f>
        <v>0</v>
      </c>
      <c r="B23" s="10">
        <f>drivers_list!B37</f>
        <v>28</v>
      </c>
      <c r="C23" s="13" t="str">
        <f>drivers_list!C37</f>
        <v>Кулішенко Анна </v>
      </c>
      <c r="D23" s="11">
        <f>drivers_list!D37</f>
        <v>0</v>
      </c>
      <c r="E23" s="33" t="str">
        <f>drivers_list!E37</f>
        <v>Матвійчук Галина </v>
      </c>
      <c r="F23" s="11">
        <f>drivers_list!F37</f>
        <v>0</v>
      </c>
      <c r="G23" s="13" t="str">
        <f>drivers_list!G37</f>
        <v>Suzuki Swift Sport</v>
      </c>
      <c r="H23" s="12">
        <f>drivers_list!H37</f>
        <v>1.6</v>
      </c>
      <c r="I23" s="34" t="str">
        <f>drivers_list!I37</f>
        <v>N2</v>
      </c>
      <c r="J23" s="37">
        <f t="shared" si="0"/>
        <v>0</v>
      </c>
      <c r="K23" s="37">
        <f t="shared" si="1"/>
        <v>3</v>
      </c>
      <c r="L23" s="36">
        <f t="shared" si="2"/>
        <v>57.32599999999999</v>
      </c>
      <c r="M23" s="53">
        <f>SUM(OOO_KB1!AE37,KB1A_KB2!AE37,KB2A_KB3!U37,slalom01!L37,slalom02!L37,slalom03!N37)</f>
        <v>237.326</v>
      </c>
    </row>
    <row r="24" spans="1:13" ht="12" customHeight="1">
      <c r="A24" s="9">
        <f>drivers_list!A25</f>
        <v>110409710</v>
      </c>
      <c r="B24" s="10">
        <f>drivers_list!B25</f>
        <v>16</v>
      </c>
      <c r="C24" s="13" t="str">
        <f>drivers_list!C25</f>
        <v>Дробович Анна </v>
      </c>
      <c r="D24" s="11">
        <f>drivers_list!D25</f>
        <v>0</v>
      </c>
      <c r="E24" s="33" t="str">
        <f>drivers_list!E25</f>
        <v>Ткаліч Ірина </v>
      </c>
      <c r="F24" s="11">
        <f>drivers_list!F25</f>
        <v>0</v>
      </c>
      <c r="G24" s="13" t="str">
        <f>drivers_list!G25</f>
        <v>Hyundai Getz</v>
      </c>
      <c r="H24" s="12">
        <f>drivers_list!H25</f>
        <v>1.4</v>
      </c>
      <c r="I24" s="34" t="str">
        <f>drivers_list!I25</f>
        <v>N1</v>
      </c>
      <c r="J24" s="37">
        <f t="shared" si="0"/>
        <v>0</v>
      </c>
      <c r="K24" s="37">
        <f t="shared" si="1"/>
        <v>4</v>
      </c>
      <c r="L24" s="36">
        <f t="shared" si="2"/>
        <v>5.3230000000000075</v>
      </c>
      <c r="M24" s="53">
        <f>SUM(OOO_KB1!AE25,KB1A_KB2!AE25,KB2A_KB3!U25,slalom01!L25,slalom02!L25,slalom03!N25)</f>
        <v>245.323</v>
      </c>
    </row>
    <row r="25" spans="1:13" ht="12" customHeight="1">
      <c r="A25" s="9">
        <f>drivers_list!A33</f>
        <v>110409719</v>
      </c>
      <c r="B25" s="10">
        <f>drivers_list!B33</f>
        <v>24</v>
      </c>
      <c r="C25" s="13" t="str">
        <f>drivers_list!C33</f>
        <v>Ганжа Христина </v>
      </c>
      <c r="D25" s="11">
        <f>drivers_list!D33</f>
        <v>0</v>
      </c>
      <c r="E25" s="33" t="str">
        <f>drivers_list!E33</f>
        <v>Полякова Валентина </v>
      </c>
      <c r="F25" s="11">
        <f>drivers_list!F33</f>
        <v>0</v>
      </c>
      <c r="G25" s="13" t="str">
        <f>drivers_list!G33</f>
        <v>Mitsubishi Evo X</v>
      </c>
      <c r="H25" s="12" t="str">
        <f>drivers_list!H33</f>
        <v>2.0</v>
      </c>
      <c r="I25" s="34" t="str">
        <f>drivers_list!I33</f>
        <v>N3</v>
      </c>
      <c r="J25" s="37">
        <f t="shared" si="0"/>
        <v>0</v>
      </c>
      <c r="K25" s="37">
        <f t="shared" si="1"/>
        <v>4</v>
      </c>
      <c r="L25" s="36">
        <f t="shared" si="2"/>
        <v>9.98599999999999</v>
      </c>
      <c r="M25" s="53">
        <f>SUM(OOO_KB1!AE33,KB1A_KB2!AE33,KB2A_KB3!U33,slalom01!L33,slalom02!L33,slalom03!N33)</f>
        <v>249.986</v>
      </c>
    </row>
    <row r="26" spans="1:13" ht="12" customHeight="1">
      <c r="A26" s="9">
        <f>drivers_list!A40</f>
        <v>0</v>
      </c>
      <c r="B26" s="10">
        <f>drivers_list!B40</f>
        <v>33</v>
      </c>
      <c r="C26" s="13" t="str">
        <f>drivers_list!C40</f>
        <v>Ренке Дар’я</v>
      </c>
      <c r="D26" s="11">
        <f>drivers_list!D40</f>
        <v>0</v>
      </c>
      <c r="E26" s="33" t="str">
        <f>drivers_list!E40</f>
        <v>Крупчинська Марина</v>
      </c>
      <c r="F26" s="11">
        <f>drivers_list!F40</f>
        <v>0</v>
      </c>
      <c r="G26" s="13" t="str">
        <f>drivers_list!G40</f>
        <v>Infiniti 37s</v>
      </c>
      <c r="H26" s="12">
        <f>drivers_list!H40</f>
        <v>3.7</v>
      </c>
      <c r="I26" s="34" t="str">
        <f>drivers_list!I40</f>
        <v>N3</v>
      </c>
      <c r="J26" s="37">
        <f t="shared" si="0"/>
        <v>0</v>
      </c>
      <c r="K26" s="37">
        <f t="shared" si="1"/>
        <v>4</v>
      </c>
      <c r="L26" s="36">
        <f t="shared" si="2"/>
        <v>46.91999999999996</v>
      </c>
      <c r="M26" s="53">
        <f>SUM(OOO_KB1!AE40,KB1A_KB2!AE40,KB2A_KB3!U40,slalom01!L40,slalom02!L40,slalom03!N40)</f>
        <v>286.91999999999996</v>
      </c>
    </row>
    <row r="27" spans="1:13" ht="12" customHeight="1">
      <c r="A27" s="9">
        <f>drivers_list!A42</f>
        <v>0</v>
      </c>
      <c r="B27" s="10">
        <f>drivers_list!B42</f>
        <v>35</v>
      </c>
      <c r="C27" s="13" t="str">
        <f>drivers_list!C42</f>
        <v>Коннорова Тетяна</v>
      </c>
      <c r="D27" s="11">
        <f>drivers_list!D42</f>
        <v>0</v>
      </c>
      <c r="E27" s="33" t="str">
        <f>drivers_list!E42</f>
        <v>Ясько Анна</v>
      </c>
      <c r="F27" s="11">
        <f>drivers_list!F42</f>
        <v>0</v>
      </c>
      <c r="G27" s="13" t="str">
        <f>drivers_list!G42</f>
        <v>Hyundai Getz</v>
      </c>
      <c r="H27" s="12">
        <f>drivers_list!H42</f>
        <v>1.4</v>
      </c>
      <c r="I27" s="34" t="str">
        <f>drivers_list!I42</f>
        <v>N1</v>
      </c>
      <c r="J27" s="37">
        <f t="shared" si="0"/>
        <v>0</v>
      </c>
      <c r="K27" s="37">
        <f t="shared" si="1"/>
        <v>5</v>
      </c>
      <c r="L27" s="36">
        <f t="shared" si="2"/>
        <v>29.389999999999986</v>
      </c>
      <c r="M27" s="53">
        <f>SUM(OOO_KB1!AE42,KB1A_KB2!AE42,KB2A_KB3!U42,slalom01!L42,slalom02!L42,slalom03!N42)</f>
        <v>329.39</v>
      </c>
    </row>
    <row r="28" spans="1:13" ht="12" customHeight="1">
      <c r="A28" s="9">
        <f>drivers_list!A32</f>
        <v>110409718</v>
      </c>
      <c r="B28" s="10">
        <f>drivers_list!B32</f>
        <v>23</v>
      </c>
      <c r="C28" s="13" t="str">
        <f>drivers_list!C32</f>
        <v>Шийка Яна</v>
      </c>
      <c r="D28" s="11">
        <f>drivers_list!D32</f>
        <v>0</v>
      </c>
      <c r="E28" s="33" t="str">
        <f>drivers_list!E32</f>
        <v>Яровенко Арина</v>
      </c>
      <c r="F28" s="11">
        <f>drivers_list!F32</f>
        <v>0</v>
      </c>
      <c r="G28" s="13" t="str">
        <f>drivers_list!G32</f>
        <v>Chery QQ</v>
      </c>
      <c r="H28" s="12">
        <f>drivers_list!H32</f>
        <v>1.1</v>
      </c>
      <c r="I28" s="34" t="str">
        <f>drivers_list!I32</f>
        <v>N1</v>
      </c>
      <c r="J28" s="37">
        <f t="shared" si="0"/>
        <v>0</v>
      </c>
      <c r="K28" s="37">
        <f t="shared" si="1"/>
        <v>5</v>
      </c>
      <c r="L28" s="36">
        <f t="shared" si="2"/>
        <v>32.360000000000014</v>
      </c>
      <c r="M28" s="53">
        <f>SUM(OOO_KB1!AE32,KB1A_KB2!AE32,KB2A_KB3!U32,slalom01!L32,slalom02!L32,slalom03!N32)</f>
        <v>332.36</v>
      </c>
    </row>
    <row r="29" spans="1:13" ht="12" customHeight="1">
      <c r="A29" s="9">
        <f>drivers_list!A36</f>
        <v>0</v>
      </c>
      <c r="B29" s="10">
        <f>drivers_list!B36</f>
        <v>27</v>
      </c>
      <c r="C29" s="13" t="str">
        <f>drivers_list!C36</f>
        <v>Богдан Ірина </v>
      </c>
      <c r="D29" s="11">
        <f>drivers_list!D36</f>
        <v>0</v>
      </c>
      <c r="E29" s="33" t="str">
        <f>drivers_list!E36</f>
        <v>Базилєва Дар`я </v>
      </c>
      <c r="F29" s="11">
        <f>drivers_list!F36</f>
        <v>0</v>
      </c>
      <c r="G29" s="13" t="str">
        <f>drivers_list!G36</f>
        <v>Nissan Note </v>
      </c>
      <c r="H29" s="12">
        <f>drivers_list!H36</f>
        <v>1.6</v>
      </c>
      <c r="I29" s="34" t="str">
        <f>drivers_list!I36</f>
        <v>N2</v>
      </c>
      <c r="J29" s="37">
        <f t="shared" si="0"/>
        <v>0</v>
      </c>
      <c r="K29" s="37">
        <f t="shared" si="1"/>
        <v>5</v>
      </c>
      <c r="L29" s="36">
        <f t="shared" si="2"/>
        <v>47.01999999999998</v>
      </c>
      <c r="M29" s="53">
        <f>SUM(OOO_KB1!AE36,KB1A_KB2!AE36,KB2A_KB3!U36,slalom01!L36,slalom02!L36,slalom03!N36)</f>
        <v>347.02</v>
      </c>
    </row>
    <row r="30" spans="1:13" ht="12" customHeight="1">
      <c r="A30" s="9">
        <f>drivers_list!A30</f>
        <v>110409716</v>
      </c>
      <c r="B30" s="10">
        <f>drivers_list!B30</f>
        <v>21</v>
      </c>
      <c r="C30" s="13" t="str">
        <f>drivers_list!C30</f>
        <v>Цвєткова Альона</v>
      </c>
      <c r="D30" s="11">
        <f>drivers_list!D30</f>
        <v>0</v>
      </c>
      <c r="E30" s="33" t="str">
        <f>drivers_list!E30</f>
        <v>Горбаченко Наталія </v>
      </c>
      <c r="F30" s="11">
        <f>drivers_list!F30</f>
        <v>0</v>
      </c>
      <c r="G30" s="13" t="str">
        <f>drivers_list!G30</f>
        <v>МAZDA 3</v>
      </c>
      <c r="H30" s="12">
        <f>drivers_list!H30</f>
        <v>1.6</v>
      </c>
      <c r="I30" s="34" t="str">
        <f>drivers_list!I30</f>
        <v>N2</v>
      </c>
      <c r="J30" s="37">
        <f t="shared" si="0"/>
        <v>0</v>
      </c>
      <c r="K30" s="37">
        <f t="shared" si="1"/>
        <v>5</v>
      </c>
      <c r="L30" s="36">
        <f t="shared" si="2"/>
        <v>52.73000000000002</v>
      </c>
      <c r="M30" s="53">
        <f>SUM(OOO_KB1!AE30,KB1A_KB2!AE30,KB2A_KB3!U30,slalom01!L30,slalom02!L30,slalom03!N30)</f>
        <v>352.73</v>
      </c>
    </row>
    <row r="31" spans="1:13" ht="12" customHeight="1">
      <c r="A31" s="9">
        <f>drivers_list!A22</f>
        <v>110409707</v>
      </c>
      <c r="B31" s="10">
        <f>drivers_list!B22</f>
        <v>13</v>
      </c>
      <c r="C31" s="13" t="str">
        <f>drivers_list!C22</f>
        <v>Коваленко Оксана</v>
      </c>
      <c r="D31" s="11">
        <f>drivers_list!D22</f>
        <v>0</v>
      </c>
      <c r="E31" s="33" t="str">
        <f>drivers_list!E22</f>
        <v>Свидзінська Ганна</v>
      </c>
      <c r="F31" s="11">
        <f>drivers_list!F22</f>
        <v>0</v>
      </c>
      <c r="G31" s="13" t="str">
        <f>drivers_list!G22</f>
        <v>Hyundai Getz</v>
      </c>
      <c r="H31" s="12">
        <f>drivers_list!H22</f>
        <v>1.4</v>
      </c>
      <c r="I31" s="34" t="str">
        <f>drivers_list!I22</f>
        <v>N1</v>
      </c>
      <c r="J31" s="37">
        <f t="shared" si="0"/>
        <v>0</v>
      </c>
      <c r="K31" s="37">
        <f t="shared" si="1"/>
        <v>7</v>
      </c>
      <c r="L31" s="36">
        <f t="shared" si="2"/>
        <v>16.95999999999998</v>
      </c>
      <c r="M31" s="53">
        <f>SUM(OOO_KB1!AE22,KB1A_KB2!AE22,KB2A_KB3!U22,slalom01!L22,slalom02!L22,slalom03!N22)</f>
        <v>436.96</v>
      </c>
    </row>
    <row r="32" spans="1:13" ht="12" customHeight="1">
      <c r="A32" s="9">
        <f>drivers_list!A43</f>
        <v>0</v>
      </c>
      <c r="B32" s="10">
        <f>drivers_list!B43</f>
        <v>37</v>
      </c>
      <c r="C32" s="13" t="str">
        <f>drivers_list!C43</f>
        <v>Ковальчук Юлія</v>
      </c>
      <c r="D32" s="11">
        <f>drivers_list!D43</f>
        <v>0</v>
      </c>
      <c r="E32" s="33" t="str">
        <f>drivers_list!E43</f>
        <v>Ковальчук Євгенія</v>
      </c>
      <c r="F32" s="11">
        <f>drivers_list!F43</f>
        <v>0</v>
      </c>
      <c r="G32" s="13" t="str">
        <f>drivers_list!G43</f>
        <v>Hyundai Elantra</v>
      </c>
      <c r="H32" s="12">
        <f>drivers_list!H43</f>
        <v>2</v>
      </c>
      <c r="I32" s="34" t="str">
        <f>drivers_list!I43</f>
        <v>N3</v>
      </c>
      <c r="J32" s="37">
        <f t="shared" si="0"/>
        <v>0</v>
      </c>
      <c r="K32" s="37">
        <f t="shared" si="1"/>
        <v>7</v>
      </c>
      <c r="L32" s="36">
        <f t="shared" si="2"/>
        <v>28.860000000000014</v>
      </c>
      <c r="M32" s="53">
        <f>SUM(OOO_KB1!AE43,KB1A_KB2!AE43,KB2A_KB3!U43,slalom01!L43,slalom02!L43,slalom03!N43)</f>
        <v>448.86</v>
      </c>
    </row>
    <row r="33" spans="1:13" ht="12" customHeight="1">
      <c r="A33" s="9">
        <f>drivers_list!A45</f>
        <v>0</v>
      </c>
      <c r="B33" s="10">
        <f>drivers_list!B45</f>
        <v>39</v>
      </c>
      <c r="C33" s="13" t="str">
        <f>drivers_list!C45</f>
        <v>Туманян Людмила </v>
      </c>
      <c r="D33" s="11">
        <f>drivers_list!D45</f>
        <v>0</v>
      </c>
      <c r="E33" s="33" t="str">
        <f>drivers_list!E45</f>
        <v>Коваленко Наталія</v>
      </c>
      <c r="F33" s="11">
        <f>drivers_list!F45</f>
        <v>0</v>
      </c>
      <c r="G33" s="13" t="str">
        <f>drivers_list!G45</f>
        <v>SEAT Cordoba</v>
      </c>
      <c r="H33" s="12">
        <f>drivers_list!H45</f>
        <v>2</v>
      </c>
      <c r="I33" s="34" t="str">
        <f>drivers_list!I45</f>
        <v>N3</v>
      </c>
      <c r="J33" s="37">
        <f t="shared" si="0"/>
        <v>0</v>
      </c>
      <c r="K33" s="37">
        <f t="shared" si="1"/>
        <v>7</v>
      </c>
      <c r="L33" s="36">
        <f t="shared" si="2"/>
        <v>43.549999999999955</v>
      </c>
      <c r="M33" s="53">
        <f>SUM(OOO_KB1!AE45,KB1A_KB2!AE45,KB2A_KB3!U45,slalom01!L45,slalom02!L45,slalom03!N45)</f>
        <v>463.54999999999995</v>
      </c>
    </row>
    <row r="34" spans="1:15" ht="12" customHeight="1">
      <c r="A34" s="9">
        <f>drivers_list!A11</f>
        <v>0</v>
      </c>
      <c r="B34" s="10">
        <f>drivers_list!B11</f>
        <v>1</v>
      </c>
      <c r="C34" s="13" t="str">
        <f>drivers_list!C11</f>
        <v>Шагінян Тетяна </v>
      </c>
      <c r="D34" s="11">
        <f>drivers_list!D11</f>
        <v>0</v>
      </c>
      <c r="E34" s="33" t="str">
        <f>drivers_list!E11</f>
        <v>Самойленко Людмила</v>
      </c>
      <c r="F34" s="11">
        <f>drivers_list!F11</f>
        <v>0</v>
      </c>
      <c r="G34" s="13" t="str">
        <f>drivers_list!G11</f>
        <v>Nissan Juke</v>
      </c>
      <c r="H34" s="12">
        <f>drivers_list!H11</f>
        <v>1.6</v>
      </c>
      <c r="I34" s="34" t="str">
        <f>drivers_list!I11</f>
        <v>N2</v>
      </c>
      <c r="J34" s="37">
        <f t="shared" si="0"/>
        <v>0</v>
      </c>
      <c r="K34" s="37">
        <f t="shared" si="1"/>
        <v>7</v>
      </c>
      <c r="L34" s="36">
        <f t="shared" si="2"/>
        <v>48.639999999999986</v>
      </c>
      <c r="M34" s="53">
        <f>SUM(OOO_KB1!AE11,KB1A_KB2!AE11,KB2A_KB3!U11,slalom01!L11,slalom02!L11,slalom03!N11)</f>
        <v>468.64</v>
      </c>
      <c r="N34" s="92"/>
      <c r="O34" s="1"/>
    </row>
    <row r="35" spans="1:14" ht="12" customHeight="1">
      <c r="A35" s="9">
        <f>drivers_list!A14</f>
        <v>0</v>
      </c>
      <c r="B35" s="10">
        <f>drivers_list!B14</f>
        <v>5</v>
      </c>
      <c r="C35" s="13" t="str">
        <f>drivers_list!C14</f>
        <v>Зайцева Тетяна </v>
      </c>
      <c r="D35" s="11">
        <f>drivers_list!D14</f>
        <v>0</v>
      </c>
      <c r="E35" s="33" t="str">
        <f>drivers_list!E14</f>
        <v>Ладигіна Катерина </v>
      </c>
      <c r="F35" s="11">
        <f>drivers_list!F14</f>
        <v>0</v>
      </c>
      <c r="G35" s="13" t="str">
        <f>drivers_list!G14</f>
        <v>Volkswagen Scirocco</v>
      </c>
      <c r="H35" s="12">
        <f>drivers_list!H14</f>
        <v>1.9</v>
      </c>
      <c r="I35" s="34" t="str">
        <f>drivers_list!I14</f>
        <v>N3</v>
      </c>
      <c r="J35" s="37">
        <f t="shared" si="0"/>
        <v>0</v>
      </c>
      <c r="K35" s="37">
        <f t="shared" si="1"/>
        <v>8</v>
      </c>
      <c r="L35" s="36">
        <f t="shared" si="2"/>
        <v>54.56299999999999</v>
      </c>
      <c r="M35" s="53">
        <f>SUM(OOO_KB1!AE14,KB1A_KB2!AE14,KB2A_KB3!U14,slalom01!L14,slalom02!L14,slalom03!N14)</f>
        <v>534.563</v>
      </c>
      <c r="N35" s="92"/>
    </row>
    <row r="36" spans="1:13" ht="12" customHeight="1">
      <c r="A36" s="9">
        <f>drivers_list!A38</f>
        <v>0</v>
      </c>
      <c r="B36" s="10">
        <f>drivers_list!B38</f>
        <v>29</v>
      </c>
      <c r="C36" s="13" t="str">
        <f>drivers_list!C38</f>
        <v>Книш Юлія</v>
      </c>
      <c r="D36" s="11">
        <f>drivers_list!D38</f>
        <v>0</v>
      </c>
      <c r="E36" s="33" t="str">
        <f>drivers_list!E38</f>
        <v>Єфімова Юлія</v>
      </c>
      <c r="F36" s="11">
        <f>drivers_list!F38</f>
        <v>0</v>
      </c>
      <c r="G36" s="13" t="str">
        <f>drivers_list!G38</f>
        <v>Renault Clio Symbol</v>
      </c>
      <c r="H36" s="12">
        <f>drivers_list!H38</f>
        <v>1.4</v>
      </c>
      <c r="I36" s="34" t="str">
        <f>drivers_list!I38</f>
        <v>N1</v>
      </c>
      <c r="J36" s="37">
        <f t="shared" si="0"/>
        <v>0</v>
      </c>
      <c r="K36" s="37">
        <f t="shared" si="1"/>
        <v>10</v>
      </c>
      <c r="L36" s="36">
        <f t="shared" si="2"/>
        <v>30.42999999999995</v>
      </c>
      <c r="M36" s="53">
        <f>SUM(OOO_KB1!AE38,KB1A_KB2!AE38,KB2A_KB3!U38,slalom01!L38,slalom02!L38,slalom03!N38)</f>
        <v>630.43</v>
      </c>
    </row>
    <row r="37" spans="1:13" ht="12" customHeight="1">
      <c r="A37" s="9">
        <f>drivers_list!A35</f>
        <v>0</v>
      </c>
      <c r="B37" s="10">
        <f>drivers_list!B35</f>
        <v>26</v>
      </c>
      <c r="C37" s="13" t="str">
        <f>drivers_list!C35</f>
        <v>Танцюра Альона </v>
      </c>
      <c r="D37" s="11">
        <f>drivers_list!D35</f>
        <v>0</v>
      </c>
      <c r="E37" s="33" t="str">
        <f>drivers_list!E35</f>
        <v>Васільєва Альона </v>
      </c>
      <c r="F37" s="11">
        <f>drivers_list!F35</f>
        <v>0</v>
      </c>
      <c r="G37" s="13" t="str">
        <f>drivers_list!G35</f>
        <v>Kia Cerato Koup</v>
      </c>
      <c r="H37" s="12">
        <f>drivers_list!H35</f>
        <v>2</v>
      </c>
      <c r="I37" s="34" t="str">
        <f>drivers_list!I35</f>
        <v>N3</v>
      </c>
      <c r="J37" s="37">
        <f t="shared" si="0"/>
        <v>0</v>
      </c>
      <c r="K37" s="37">
        <f t="shared" si="1"/>
        <v>10</v>
      </c>
      <c r="L37" s="36">
        <f t="shared" si="2"/>
        <v>44.75</v>
      </c>
      <c r="M37" s="53">
        <f>SUM(OOO_KB1!AE35,KB1A_KB2!AE35,KB2A_KB3!U35,slalom01!L35,slalom02!L35,slalom03!N35)</f>
        <v>644.75</v>
      </c>
    </row>
    <row r="38" spans="1:13" ht="12" customHeight="1">
      <c r="A38" s="9">
        <f>drivers_list!A26</f>
        <v>110409711</v>
      </c>
      <c r="B38" s="10">
        <f>drivers_list!B26</f>
        <v>17</v>
      </c>
      <c r="C38" s="13" t="str">
        <f>drivers_list!C26</f>
        <v>Кравець Ірина</v>
      </c>
      <c r="D38" s="11">
        <f>drivers_list!D26</f>
        <v>0</v>
      </c>
      <c r="E38" s="33" t="str">
        <f>drivers_list!E26</f>
        <v>Леонова Олена</v>
      </c>
      <c r="F38" s="11">
        <f>drivers_list!F26</f>
        <v>0</v>
      </c>
      <c r="G38" s="13" t="str">
        <f>drivers_list!G26</f>
        <v>Citroen DS 3 Turbo</v>
      </c>
      <c r="H38" s="12">
        <f>drivers_list!H26</f>
        <v>1.6</v>
      </c>
      <c r="I38" s="34" t="str">
        <f>drivers_list!I26</f>
        <v>N3</v>
      </c>
      <c r="J38" s="37">
        <f t="shared" si="0"/>
        <v>0</v>
      </c>
      <c r="K38" s="37">
        <f t="shared" si="1"/>
        <v>10</v>
      </c>
      <c r="L38" s="36">
        <f t="shared" si="2"/>
        <v>49.11999999999989</v>
      </c>
      <c r="M38" s="53">
        <f>SUM(OOO_KB1!AE26,KB1A_KB2!AE26,KB2A_KB3!U26,slalom01!L26,slalom02!L26,slalom03!N26)</f>
        <v>649.1199999999999</v>
      </c>
    </row>
    <row r="39" spans="1:14" ht="12" customHeight="1">
      <c r="A39" s="9">
        <f>drivers_list!A12</f>
        <v>0</v>
      </c>
      <c r="B39" s="10">
        <f>drivers_list!B12</f>
        <v>3</v>
      </c>
      <c r="C39" s="13" t="str">
        <f>drivers_list!C12</f>
        <v>Чумак Олена</v>
      </c>
      <c r="D39" s="11">
        <f>drivers_list!D12</f>
        <v>0</v>
      </c>
      <c r="E39" s="33" t="str">
        <f>drivers_list!E12</f>
        <v>Чумак Анастасія</v>
      </c>
      <c r="F39" s="11">
        <f>drivers_list!F12</f>
        <v>0</v>
      </c>
      <c r="G39" s="13" t="str">
        <f>drivers_list!G12</f>
        <v>Volkswagen Golf</v>
      </c>
      <c r="H39" s="12">
        <f>drivers_list!H12</f>
        <v>1.6</v>
      </c>
      <c r="I39" s="34" t="str">
        <f>drivers_list!I12</f>
        <v>N2</v>
      </c>
      <c r="J39" s="37">
        <f t="shared" si="0"/>
        <v>0</v>
      </c>
      <c r="K39" s="37">
        <f t="shared" si="1"/>
        <v>11</v>
      </c>
      <c r="L39" s="36">
        <f t="shared" si="2"/>
        <v>7.716000000000008</v>
      </c>
      <c r="M39" s="53">
        <f>SUM(OOO_KB1!AE12,KB1A_KB2!AE12,KB2A_KB3!U12,slalom01!L12,slalom02!L12,slalom03!N12)</f>
        <v>667.716</v>
      </c>
      <c r="N39" s="92"/>
    </row>
    <row r="40" spans="1:14" ht="12" customHeight="1">
      <c r="A40" s="9">
        <f>drivers_list!A13</f>
        <v>110409701</v>
      </c>
      <c r="B40" s="10">
        <f>drivers_list!B13</f>
        <v>4</v>
      </c>
      <c r="C40" s="13" t="str">
        <f>drivers_list!C13</f>
        <v>Кравченко Ірина</v>
      </c>
      <c r="D40" s="11">
        <f>drivers_list!D13</f>
        <v>0</v>
      </c>
      <c r="E40" s="33" t="str">
        <f>drivers_list!E13</f>
        <v>Бойко  Світлана</v>
      </c>
      <c r="F40" s="11">
        <f>drivers_list!F13</f>
        <v>0</v>
      </c>
      <c r="G40" s="13" t="str">
        <f>drivers_list!G13</f>
        <v>ВАЗ 2108</v>
      </c>
      <c r="H40" s="12">
        <f>drivers_list!H13</f>
        <v>1.5</v>
      </c>
      <c r="I40" s="34" t="str">
        <f>drivers_list!I13</f>
        <v>N2</v>
      </c>
      <c r="J40" s="37">
        <f t="shared" si="0"/>
        <v>0</v>
      </c>
      <c r="K40" s="37">
        <f t="shared" si="1"/>
        <v>12</v>
      </c>
      <c r="L40" s="36">
        <f t="shared" si="2"/>
        <v>12.765999999999963</v>
      </c>
      <c r="M40" s="53">
        <f>SUM(OOO_KB1!AE13,KB1A_KB2!AE13,KB2A_KB3!U13,slalom01!L13,slalom02!L13,slalom03!N13)</f>
        <v>732.766</v>
      </c>
      <c r="N40" s="92"/>
    </row>
    <row r="41" spans="1:14" ht="12" customHeight="1">
      <c r="A41" s="9">
        <f>drivers_list!A15</f>
        <v>110409702</v>
      </c>
      <c r="B41" s="10">
        <f>drivers_list!B15</f>
        <v>6</v>
      </c>
      <c r="C41" s="13" t="str">
        <f>drivers_list!C15</f>
        <v>Панюхно Анна</v>
      </c>
      <c r="D41" s="11">
        <f>drivers_list!D15</f>
        <v>0</v>
      </c>
      <c r="E41" s="33" t="str">
        <f>drivers_list!E15</f>
        <v>Белькович Вилина</v>
      </c>
      <c r="F41" s="11">
        <f>drivers_list!F15</f>
        <v>0</v>
      </c>
      <c r="G41" s="13" t="str">
        <f>drivers_list!G15</f>
        <v>Mitsubishi Evo X</v>
      </c>
      <c r="H41" s="12" t="str">
        <f>drivers_list!H15</f>
        <v>2.0</v>
      </c>
      <c r="I41" s="34" t="str">
        <f>drivers_list!I15</f>
        <v>N3</v>
      </c>
      <c r="J41" s="37">
        <f t="shared" si="0"/>
        <v>0</v>
      </c>
      <c r="K41" s="37">
        <f t="shared" si="1"/>
        <v>12</v>
      </c>
      <c r="L41" s="36">
        <f t="shared" si="2"/>
        <v>19.396000000000072</v>
      </c>
      <c r="M41" s="53">
        <f>SUM(OOO_KB1!AE15,KB1A_KB2!AE15,KB2A_KB3!U15,slalom01!L15,slalom02!L15,slalom03!N15)</f>
        <v>739.3960000000001</v>
      </c>
      <c r="N41" s="92"/>
    </row>
    <row r="42" spans="1:13" ht="12" customHeight="1">
      <c r="A42" s="9">
        <f>drivers_list!A17</f>
        <v>110409704</v>
      </c>
      <c r="B42" s="10">
        <f>drivers_list!B17</f>
        <v>8</v>
      </c>
      <c r="C42" s="13" t="str">
        <f>drivers_list!C17</f>
        <v>КОРЖ Альона  </v>
      </c>
      <c r="D42" s="11">
        <f>drivers_list!D17</f>
        <v>0</v>
      </c>
      <c r="E42" s="33" t="str">
        <f>drivers_list!E17</f>
        <v>Палій Оксана </v>
      </c>
      <c r="F42" s="11">
        <f>drivers_list!F17</f>
        <v>0</v>
      </c>
      <c r="G42" s="13" t="str">
        <f>drivers_list!G17</f>
        <v>MERCEDES  CLK 240</v>
      </c>
      <c r="H42" s="12">
        <f>drivers_list!H17</f>
        <v>2.6</v>
      </c>
      <c r="I42" s="34" t="str">
        <f>drivers_list!I17</f>
        <v>N3</v>
      </c>
      <c r="J42" s="37">
        <f t="shared" si="0"/>
        <v>0</v>
      </c>
      <c r="K42" s="37">
        <f t="shared" si="1"/>
        <v>14</v>
      </c>
      <c r="L42" s="36">
        <f t="shared" si="2"/>
        <v>6.509999999999991</v>
      </c>
      <c r="M42" s="53">
        <f>SUM(OOO_KB1!AE17,KB1A_KB2!AE17,KB2A_KB3!U17,slalom01!L17,slalom02!L17,slalom03!N17)</f>
        <v>846.51</v>
      </c>
    </row>
    <row r="43" spans="1:13" ht="12" customHeight="1">
      <c r="A43" s="9">
        <f>drivers_list!A21</f>
        <v>0</v>
      </c>
      <c r="B43" s="10">
        <f>drivers_list!B21</f>
        <v>12</v>
      </c>
      <c r="C43" s="13" t="str">
        <f>drivers_list!C21</f>
        <v>Рыбальченко Алла</v>
      </c>
      <c r="D43" s="11">
        <f>drivers_list!D21</f>
        <v>0</v>
      </c>
      <c r="E43" s="33" t="str">
        <f>drivers_list!E21</f>
        <v>Сопига Юлия</v>
      </c>
      <c r="F43" s="11">
        <f>drivers_list!F21</f>
        <v>0</v>
      </c>
      <c r="G43" s="13" t="str">
        <f>drivers_list!G21</f>
        <v>ВАЗ 11113</v>
      </c>
      <c r="H43" s="12">
        <f>drivers_list!H21</f>
        <v>0.75</v>
      </c>
      <c r="I43" s="34" t="str">
        <f>drivers_list!I21</f>
        <v>N1</v>
      </c>
      <c r="J43" s="37">
        <f t="shared" si="0"/>
        <v>0</v>
      </c>
      <c r="K43" s="37">
        <f t="shared" si="1"/>
        <v>16</v>
      </c>
      <c r="L43" s="36">
        <f t="shared" si="2"/>
        <v>48.57299999999998</v>
      </c>
      <c r="M43" s="53">
        <f>SUM(OOO_KB1!AE21,KB1A_KB2!AE21,KB2A_KB3!U21,slalom01!L21,slalom02!L21,slalom03!N21)</f>
        <v>1008.573</v>
      </c>
    </row>
    <row r="44" spans="1:14" ht="12" customHeight="1">
      <c r="A44" s="9">
        <f>drivers_list!A16</f>
        <v>110409703</v>
      </c>
      <c r="B44" s="82">
        <f>drivers_list!B16</f>
        <v>7</v>
      </c>
      <c r="C44" s="83" t="str">
        <f>drivers_list!C16</f>
        <v>МИЛАШКА (Корнієнко Дар’я)</v>
      </c>
      <c r="D44" s="84">
        <f>drivers_list!D16</f>
        <v>0</v>
      </c>
      <c r="E44" s="85" t="str">
        <f>drivers_list!E16</f>
        <v>Шуригіна Ганна</v>
      </c>
      <c r="F44" s="84">
        <f>drivers_list!F16</f>
        <v>0</v>
      </c>
      <c r="G44" s="83" t="str">
        <f>drivers_list!G16</f>
        <v>Деу Ланос</v>
      </c>
      <c r="H44" s="86">
        <f>drivers_list!H16</f>
        <v>1.5</v>
      </c>
      <c r="I44" s="87" t="str">
        <f>drivers_list!I16</f>
        <v>N2</v>
      </c>
      <c r="J44" s="88">
        <f t="shared" si="0"/>
        <v>0</v>
      </c>
      <c r="K44" s="88">
        <f t="shared" si="1"/>
        <v>31</v>
      </c>
      <c r="L44" s="89">
        <f t="shared" si="2"/>
        <v>40</v>
      </c>
      <c r="M44" s="90">
        <v>1900</v>
      </c>
      <c r="N44" s="91"/>
    </row>
    <row r="45" spans="1:14" ht="12" customHeight="1">
      <c r="A45" s="9">
        <f>drivers_list!A34</f>
        <v>110409720</v>
      </c>
      <c r="B45" s="82">
        <f>drivers_list!B34</f>
        <v>25</v>
      </c>
      <c r="C45" s="83" t="str">
        <f>drivers_list!C34</f>
        <v>Юнашева Юлія </v>
      </c>
      <c r="D45" s="84">
        <f>drivers_list!D34</f>
        <v>0</v>
      </c>
      <c r="E45" s="85" t="str">
        <f>drivers_list!E34</f>
        <v>Дуднік Яна </v>
      </c>
      <c r="F45" s="84">
        <f>drivers_list!F34</f>
        <v>0</v>
      </c>
      <c r="G45" s="83" t="str">
        <f>drivers_list!G34</f>
        <v>Mitsubishi Lancer </v>
      </c>
      <c r="H45" s="86">
        <f>drivers_list!H34</f>
        <v>1.6</v>
      </c>
      <c r="I45" s="87" t="str">
        <f>drivers_list!I34</f>
        <v>N2</v>
      </c>
      <c r="J45" s="88">
        <f t="shared" si="0"/>
        <v>0</v>
      </c>
      <c r="K45" s="88">
        <f t="shared" si="1"/>
        <v>33</v>
      </c>
      <c r="L45" s="89">
        <f t="shared" si="2"/>
        <v>20</v>
      </c>
      <c r="M45" s="90">
        <v>2000</v>
      </c>
      <c r="N45" s="91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L38" sqref="L38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20.421875" style="0" customWidth="1"/>
    <col min="4" max="4" width="19.00390625" style="0" customWidth="1"/>
    <col min="5" max="5" width="6.00390625" style="0" customWidth="1"/>
    <col min="6" max="6" width="4.00390625" style="0" customWidth="1"/>
    <col min="7" max="7" width="3.57421875" style="0" customWidth="1"/>
    <col min="8" max="8" width="5.28125" style="0" customWidth="1"/>
    <col min="9" max="10" width="6.00390625" style="0" customWidth="1"/>
  </cols>
  <sheetData>
    <row r="1" spans="1:12" ht="15">
      <c r="A1" s="46" t="s">
        <v>24</v>
      </c>
      <c r="B1" s="46" t="s">
        <v>25</v>
      </c>
      <c r="C1" s="46" t="s">
        <v>32</v>
      </c>
      <c r="D1" s="46" t="s">
        <v>26</v>
      </c>
      <c r="E1" s="46" t="s">
        <v>27</v>
      </c>
      <c r="F1" s="46" t="s">
        <v>28</v>
      </c>
      <c r="G1" s="46" t="s">
        <v>29</v>
      </c>
      <c r="H1" s="46" t="s">
        <v>30</v>
      </c>
      <c r="I1" s="46" t="s">
        <v>31</v>
      </c>
      <c r="J1" s="46" t="s">
        <v>27</v>
      </c>
      <c r="K1" s="47"/>
      <c r="L1" s="47"/>
    </row>
    <row r="2" spans="1:12" ht="15">
      <c r="A2" s="41">
        <f>results!B11</f>
        <v>19</v>
      </c>
      <c r="B2" s="41" t="str">
        <f>results!C11</f>
        <v>Хомяк Ірина</v>
      </c>
      <c r="C2" s="41" t="str">
        <f>results!E11</f>
        <v>Федина Юлія</v>
      </c>
      <c r="D2" s="41" t="str">
        <f>results!G11</f>
        <v>Seat Leon</v>
      </c>
      <c r="E2" s="42" t="str">
        <f>results!I11</f>
        <v>N3</v>
      </c>
      <c r="F2" s="43">
        <f>results!J11</f>
        <v>0</v>
      </c>
      <c r="G2" s="43">
        <f>results!K11</f>
        <v>2</v>
      </c>
      <c r="H2" s="44">
        <f>results!L11</f>
        <v>30.24000000000001</v>
      </c>
      <c r="I2" s="45">
        <v>1</v>
      </c>
      <c r="J2" s="45">
        <v>1</v>
      </c>
      <c r="K2" s="1"/>
      <c r="L2" s="1"/>
    </row>
    <row r="3" spans="1:12" ht="15">
      <c r="A3" s="41">
        <f>results!B12</f>
        <v>10</v>
      </c>
      <c r="B3" s="41" t="str">
        <f>results!C12</f>
        <v>Хребтієвська Надія</v>
      </c>
      <c r="C3" s="41" t="str">
        <f>results!E12</f>
        <v>Данченко Світлана</v>
      </c>
      <c r="D3" s="41" t="str">
        <f>results!G12</f>
        <v>Renault Clio Sport</v>
      </c>
      <c r="E3" s="42" t="str">
        <f>results!I12</f>
        <v>N3</v>
      </c>
      <c r="F3" s="43">
        <f>results!J12</f>
        <v>0</v>
      </c>
      <c r="G3" s="43">
        <f>results!K12</f>
        <v>2</v>
      </c>
      <c r="H3" s="44">
        <f>results!L12</f>
        <v>37.22</v>
      </c>
      <c r="I3" s="45">
        <v>2</v>
      </c>
      <c r="J3" s="45">
        <v>2</v>
      </c>
      <c r="K3" s="1"/>
      <c r="L3" s="1"/>
    </row>
    <row r="4" spans="1:12" ht="15">
      <c r="A4" s="41">
        <f>results!B13</f>
        <v>15</v>
      </c>
      <c r="B4" s="41" t="str">
        <f>results!C13</f>
        <v>Макова Анастасія</v>
      </c>
      <c r="C4" s="41" t="str">
        <f>results!E13</f>
        <v>Ваганова Юлія</v>
      </c>
      <c r="D4" s="41" t="str">
        <f>results!G13</f>
        <v>Mitsubishi Evo X</v>
      </c>
      <c r="E4" s="42" t="str">
        <f>results!I13</f>
        <v>N3</v>
      </c>
      <c r="F4" s="43">
        <f>results!J13</f>
        <v>0</v>
      </c>
      <c r="G4" s="43">
        <f>results!K13</f>
        <v>2</v>
      </c>
      <c r="H4" s="44">
        <f>results!L13</f>
        <v>48.129999999999995</v>
      </c>
      <c r="I4" s="45">
        <v>3</v>
      </c>
      <c r="J4" s="45">
        <v>3</v>
      </c>
      <c r="K4" s="1"/>
      <c r="L4" s="1"/>
    </row>
    <row r="5" spans="1:12" ht="15">
      <c r="A5" s="41">
        <f>results!B14</f>
        <v>11</v>
      </c>
      <c r="B5" s="41" t="str">
        <f>results!C14</f>
        <v>Смирнова Олена</v>
      </c>
      <c r="C5" s="41" t="str">
        <f>results!E14</f>
        <v>Сачко Юлія</v>
      </c>
      <c r="D5" s="41" t="str">
        <f>results!G14</f>
        <v>Nissan 350Z</v>
      </c>
      <c r="E5" s="42" t="str">
        <f>results!I14</f>
        <v>N3</v>
      </c>
      <c r="F5" s="43">
        <f>results!J14</f>
        <v>0</v>
      </c>
      <c r="G5" s="43">
        <f>results!K14</f>
        <v>3</v>
      </c>
      <c r="H5" s="44">
        <f>results!L14</f>
        <v>2.3799999999999955</v>
      </c>
      <c r="I5" s="45">
        <v>4</v>
      </c>
      <c r="J5" s="45">
        <v>4</v>
      </c>
      <c r="K5" s="1"/>
      <c r="L5" s="1"/>
    </row>
    <row r="6" spans="1:12" ht="15">
      <c r="A6" s="93">
        <f>results!B15</f>
        <v>22</v>
      </c>
      <c r="B6" s="93" t="str">
        <f>results!C15</f>
        <v>Скопець Тетяна </v>
      </c>
      <c r="C6" s="93" t="str">
        <f>results!E15</f>
        <v>Гомонай Олена</v>
      </c>
      <c r="D6" s="93" t="str">
        <f>results!G15</f>
        <v>Seat Ibiza </v>
      </c>
      <c r="E6" s="94" t="str">
        <f>results!I15</f>
        <v>N1</v>
      </c>
      <c r="F6" s="95">
        <f>results!J15</f>
        <v>0</v>
      </c>
      <c r="G6" s="95">
        <f>results!K15</f>
        <v>3</v>
      </c>
      <c r="H6" s="96">
        <f>results!L15</f>
        <v>6.4599999999999795</v>
      </c>
      <c r="I6" s="97">
        <v>5</v>
      </c>
      <c r="J6" s="97">
        <v>1</v>
      </c>
      <c r="K6" s="1"/>
      <c r="L6" s="1"/>
    </row>
    <row r="7" spans="1:10" ht="15">
      <c r="A7" s="98">
        <f>results!B16</f>
        <v>20</v>
      </c>
      <c r="B7" s="98" t="str">
        <f>results!C16</f>
        <v>Котенко Оксана </v>
      </c>
      <c r="C7" s="98" t="str">
        <f>results!E16</f>
        <v>Резанко Ольга </v>
      </c>
      <c r="D7" s="98" t="str">
        <f>results!G16</f>
        <v>Ford Focus 1.6</v>
      </c>
      <c r="E7" s="99" t="str">
        <f>results!I16</f>
        <v>N2</v>
      </c>
      <c r="F7" s="100">
        <f>results!J16</f>
        <v>0</v>
      </c>
      <c r="G7" s="100">
        <f>results!K16</f>
        <v>3</v>
      </c>
      <c r="H7" s="101">
        <f>results!L16</f>
        <v>6.699999999999989</v>
      </c>
      <c r="I7" s="102">
        <v>6</v>
      </c>
      <c r="J7" s="102">
        <v>1</v>
      </c>
    </row>
    <row r="8" spans="1:10" ht="15">
      <c r="A8" s="93">
        <f>results!B17</f>
        <v>30</v>
      </c>
      <c r="B8" s="93" t="str">
        <f>results!C17</f>
        <v>Матвєєва Юлія</v>
      </c>
      <c r="C8" s="93" t="str">
        <f>results!E17</f>
        <v>Сорока Вікторія</v>
      </c>
      <c r="D8" s="93" t="str">
        <f>results!G17</f>
        <v>PEUGEOT 206</v>
      </c>
      <c r="E8" s="94" t="str">
        <f>results!I17</f>
        <v>N1</v>
      </c>
      <c r="F8" s="95">
        <f>results!J17</f>
        <v>0</v>
      </c>
      <c r="G8" s="95">
        <f>results!K17</f>
        <v>3</v>
      </c>
      <c r="H8" s="96">
        <f>results!L17</f>
        <v>8.969999999999999</v>
      </c>
      <c r="I8" s="97">
        <v>7</v>
      </c>
      <c r="J8" s="97">
        <v>2</v>
      </c>
    </row>
    <row r="9" spans="1:10" ht="15">
      <c r="A9" s="93">
        <f>results!B18</f>
        <v>14</v>
      </c>
      <c r="B9" s="93" t="str">
        <f>results!C18</f>
        <v>Герасимчук Світлана</v>
      </c>
      <c r="C9" s="93" t="str">
        <f>results!E18</f>
        <v>Корицька Тетяна</v>
      </c>
      <c r="D9" s="93" t="str">
        <f>results!G18</f>
        <v>ВАЗ 21174</v>
      </c>
      <c r="E9" s="94" t="str">
        <f>results!I18</f>
        <v>N1</v>
      </c>
      <c r="F9" s="95">
        <f>results!J18</f>
        <v>0</v>
      </c>
      <c r="G9" s="95">
        <f>results!K18</f>
        <v>3</v>
      </c>
      <c r="H9" s="96">
        <f>results!L18</f>
        <v>10.189999999999998</v>
      </c>
      <c r="I9" s="97">
        <v>8</v>
      </c>
      <c r="J9" s="97">
        <v>3</v>
      </c>
    </row>
    <row r="10" spans="1:10" ht="15">
      <c r="A10" s="98">
        <f>results!B19</f>
        <v>34</v>
      </c>
      <c r="B10" s="98" t="str">
        <f>results!C19</f>
        <v>Шумакова Олена </v>
      </c>
      <c r="C10" s="98" t="str">
        <f>results!E19</f>
        <v>Моргунова Олена </v>
      </c>
      <c r="D10" s="98" t="str">
        <f>results!G19</f>
        <v>DAEWOO Lanos </v>
      </c>
      <c r="E10" s="99" t="str">
        <f>results!I19</f>
        <v>N2</v>
      </c>
      <c r="F10" s="100">
        <f>results!J19</f>
        <v>0</v>
      </c>
      <c r="G10" s="100">
        <f>results!K19</f>
        <v>3</v>
      </c>
      <c r="H10" s="101">
        <f>results!L19</f>
        <v>30.539999999999992</v>
      </c>
      <c r="I10" s="102">
        <v>9</v>
      </c>
      <c r="J10" s="102">
        <v>2</v>
      </c>
    </row>
    <row r="11" spans="1:10" ht="15">
      <c r="A11" s="98">
        <f>results!B20</f>
        <v>38</v>
      </c>
      <c r="B11" s="98" t="str">
        <f>results!C20</f>
        <v>Ахметшина Ольга</v>
      </c>
      <c r="C11" s="98" t="str">
        <f>results!E20</f>
        <v>Глотова Ксенія</v>
      </c>
      <c r="D11" s="98" t="str">
        <f>results!G20</f>
        <v>Subaru XV</v>
      </c>
      <c r="E11" s="99" t="str">
        <f>results!I20</f>
        <v>N2</v>
      </c>
      <c r="F11" s="100">
        <f>results!J20</f>
        <v>0</v>
      </c>
      <c r="G11" s="100">
        <f>results!K20</f>
        <v>3</v>
      </c>
      <c r="H11" s="101">
        <f>results!L20</f>
        <v>30.909999999999997</v>
      </c>
      <c r="I11" s="102">
        <v>10</v>
      </c>
      <c r="J11" s="102">
        <v>3</v>
      </c>
    </row>
    <row r="12" spans="1:10" ht="15">
      <c r="A12" s="41">
        <f>results!B21</f>
        <v>9</v>
      </c>
      <c r="B12" s="41" t="str">
        <f>results!C21</f>
        <v>Корж Юлія</v>
      </c>
      <c r="C12" s="41" t="str">
        <f>results!E21</f>
        <v>Носенко Ольга</v>
      </c>
      <c r="D12" s="41" t="str">
        <f>results!G21</f>
        <v>Renault Megan RS</v>
      </c>
      <c r="E12" s="42" t="str">
        <f>results!I21</f>
        <v>N3</v>
      </c>
      <c r="F12" s="43">
        <f>results!J21</f>
        <v>0</v>
      </c>
      <c r="G12" s="43">
        <f>results!K21</f>
        <v>3</v>
      </c>
      <c r="H12" s="44">
        <f>results!L21</f>
        <v>52.89999999999998</v>
      </c>
      <c r="I12" s="45">
        <v>11</v>
      </c>
      <c r="J12" s="45">
        <v>5</v>
      </c>
    </row>
    <row r="13" spans="1:10" ht="15">
      <c r="A13" s="93">
        <f>results!B22</f>
        <v>18</v>
      </c>
      <c r="B13" s="93" t="str">
        <f>results!C22</f>
        <v>Шульга Ганна</v>
      </c>
      <c r="C13" s="93" t="str">
        <f>results!E22</f>
        <v>Івершень Тетяна</v>
      </c>
      <c r="D13" s="93" t="str">
        <f>results!G22</f>
        <v>Nissan Micra</v>
      </c>
      <c r="E13" s="94" t="str">
        <f>results!I22</f>
        <v>N1</v>
      </c>
      <c r="F13" s="95">
        <f>results!J22</f>
        <v>0</v>
      </c>
      <c r="G13" s="95">
        <f>results!K22</f>
        <v>3</v>
      </c>
      <c r="H13" s="96">
        <f>results!L22</f>
        <v>53.97999999999999</v>
      </c>
      <c r="I13" s="97">
        <v>12</v>
      </c>
      <c r="J13" s="97">
        <v>4</v>
      </c>
    </row>
    <row r="14" spans="1:10" ht="15">
      <c r="A14" s="98">
        <f>results!B23</f>
        <v>28</v>
      </c>
      <c r="B14" s="98" t="str">
        <f>results!C23</f>
        <v>Кулішенко Анна </v>
      </c>
      <c r="C14" s="98" t="str">
        <f>results!E23</f>
        <v>Матвійчук Галина </v>
      </c>
      <c r="D14" s="98" t="str">
        <f>results!G23</f>
        <v>Suzuki Swift Sport</v>
      </c>
      <c r="E14" s="99" t="str">
        <f>results!I23</f>
        <v>N2</v>
      </c>
      <c r="F14" s="100">
        <f>results!J23</f>
        <v>0</v>
      </c>
      <c r="G14" s="100">
        <f>results!K23</f>
        <v>3</v>
      </c>
      <c r="H14" s="101">
        <f>results!L23</f>
        <v>57.32599999999999</v>
      </c>
      <c r="I14" s="102">
        <v>13</v>
      </c>
      <c r="J14" s="102">
        <v>4</v>
      </c>
    </row>
    <row r="15" spans="1:10" ht="15">
      <c r="A15" s="93">
        <f>results!B24</f>
        <v>16</v>
      </c>
      <c r="B15" s="93" t="str">
        <f>results!C24</f>
        <v>Дробович Анна </v>
      </c>
      <c r="C15" s="93" t="str">
        <f>results!E24</f>
        <v>Ткаліч Ірина </v>
      </c>
      <c r="D15" s="93" t="str">
        <f>results!G24</f>
        <v>Hyundai Getz</v>
      </c>
      <c r="E15" s="94" t="str">
        <f>results!I24</f>
        <v>N1</v>
      </c>
      <c r="F15" s="95">
        <f>results!J24</f>
        <v>0</v>
      </c>
      <c r="G15" s="95">
        <f>results!K24</f>
        <v>4</v>
      </c>
      <c r="H15" s="96">
        <f>results!L24</f>
        <v>5.3230000000000075</v>
      </c>
      <c r="I15" s="97">
        <v>14</v>
      </c>
      <c r="J15" s="97">
        <v>5</v>
      </c>
    </row>
    <row r="16" spans="1:10" ht="15">
      <c r="A16" s="41">
        <f>results!B25</f>
        <v>24</v>
      </c>
      <c r="B16" s="41" t="str">
        <f>results!C25</f>
        <v>Ганжа Христина </v>
      </c>
      <c r="C16" s="41" t="str">
        <f>results!E25</f>
        <v>Полякова Валентина </v>
      </c>
      <c r="D16" s="41" t="str">
        <f>results!G25</f>
        <v>Mitsubishi Evo X</v>
      </c>
      <c r="E16" s="42" t="str">
        <f>results!I25</f>
        <v>N3</v>
      </c>
      <c r="F16" s="43">
        <f>results!J25</f>
        <v>0</v>
      </c>
      <c r="G16" s="43">
        <f>results!K25</f>
        <v>4</v>
      </c>
      <c r="H16" s="44">
        <f>results!L25</f>
        <v>9.98599999999999</v>
      </c>
      <c r="I16" s="45">
        <v>15</v>
      </c>
      <c r="J16" s="45">
        <v>6</v>
      </c>
    </row>
    <row r="17" spans="1:10" ht="15">
      <c r="A17" s="41">
        <f>results!B26</f>
        <v>33</v>
      </c>
      <c r="B17" s="41" t="str">
        <f>results!C26</f>
        <v>Ренке Дар’я</v>
      </c>
      <c r="C17" s="41" t="str">
        <f>results!E26</f>
        <v>Крупчинська Марина</v>
      </c>
      <c r="D17" s="41" t="str">
        <f>results!G26</f>
        <v>Infiniti 37s</v>
      </c>
      <c r="E17" s="42" t="str">
        <f>results!I26</f>
        <v>N3</v>
      </c>
      <c r="F17" s="43">
        <f>results!J26</f>
        <v>0</v>
      </c>
      <c r="G17" s="43">
        <f>results!K26</f>
        <v>4</v>
      </c>
      <c r="H17" s="44">
        <f>results!L26</f>
        <v>46.91999999999996</v>
      </c>
      <c r="I17" s="45">
        <v>16</v>
      </c>
      <c r="J17" s="45">
        <v>7</v>
      </c>
    </row>
    <row r="18" spans="1:10" ht="15">
      <c r="A18" s="93">
        <f>results!B27</f>
        <v>35</v>
      </c>
      <c r="B18" s="93" t="str">
        <f>results!C27</f>
        <v>Коннорова Тетяна</v>
      </c>
      <c r="C18" s="93" t="str">
        <f>results!E27</f>
        <v>Ясько Анна</v>
      </c>
      <c r="D18" s="93" t="str">
        <f>results!G27</f>
        <v>Hyundai Getz</v>
      </c>
      <c r="E18" s="94" t="str">
        <f>results!I27</f>
        <v>N1</v>
      </c>
      <c r="F18" s="95">
        <f>results!J27</f>
        <v>0</v>
      </c>
      <c r="G18" s="95">
        <f>results!K27</f>
        <v>5</v>
      </c>
      <c r="H18" s="96">
        <f>results!L27</f>
        <v>29.389999999999986</v>
      </c>
      <c r="I18" s="97">
        <v>17</v>
      </c>
      <c r="J18" s="97">
        <v>6</v>
      </c>
    </row>
    <row r="19" spans="1:10" ht="15">
      <c r="A19" s="93">
        <f>results!B28</f>
        <v>23</v>
      </c>
      <c r="B19" s="93" t="str">
        <f>results!C28</f>
        <v>Шийка Яна</v>
      </c>
      <c r="C19" s="93" t="str">
        <f>results!E28</f>
        <v>Яровенко Арина</v>
      </c>
      <c r="D19" s="93" t="str">
        <f>results!G28</f>
        <v>Chery QQ</v>
      </c>
      <c r="E19" s="94" t="str">
        <f>results!I28</f>
        <v>N1</v>
      </c>
      <c r="F19" s="95">
        <f>results!J28</f>
        <v>0</v>
      </c>
      <c r="G19" s="95">
        <f>results!K28</f>
        <v>5</v>
      </c>
      <c r="H19" s="96">
        <f>results!L28</f>
        <v>32.360000000000014</v>
      </c>
      <c r="I19" s="97">
        <v>18</v>
      </c>
      <c r="J19" s="97">
        <v>7</v>
      </c>
    </row>
    <row r="20" spans="1:10" ht="15">
      <c r="A20" s="98">
        <f>results!B29</f>
        <v>27</v>
      </c>
      <c r="B20" s="98" t="str">
        <f>results!C29</f>
        <v>Богдан Ірина </v>
      </c>
      <c r="C20" s="98" t="str">
        <f>results!E29</f>
        <v>Базилєва Дар`я </v>
      </c>
      <c r="D20" s="98" t="str">
        <f>results!G29</f>
        <v>Nissan Note </v>
      </c>
      <c r="E20" s="99" t="str">
        <f>results!I29</f>
        <v>N2</v>
      </c>
      <c r="F20" s="100">
        <f>results!J29</f>
        <v>0</v>
      </c>
      <c r="G20" s="100">
        <f>results!K29</f>
        <v>5</v>
      </c>
      <c r="H20" s="101">
        <f>results!L29</f>
        <v>47.01999999999998</v>
      </c>
      <c r="I20" s="102">
        <v>19</v>
      </c>
      <c r="J20" s="102">
        <v>5</v>
      </c>
    </row>
    <row r="21" spans="1:10" ht="15">
      <c r="A21" s="98">
        <f>results!B30</f>
        <v>21</v>
      </c>
      <c r="B21" s="98" t="str">
        <f>results!C30</f>
        <v>Цвєткова Альона</v>
      </c>
      <c r="C21" s="98" t="str">
        <f>results!E30</f>
        <v>Горбаченко Наталія </v>
      </c>
      <c r="D21" s="98" t="str">
        <f>results!G30</f>
        <v>МAZDA 3</v>
      </c>
      <c r="E21" s="99" t="str">
        <f>results!I30</f>
        <v>N2</v>
      </c>
      <c r="F21" s="100">
        <f>results!J30</f>
        <v>0</v>
      </c>
      <c r="G21" s="100">
        <f>results!K30</f>
        <v>5</v>
      </c>
      <c r="H21" s="101">
        <f>results!L30</f>
        <v>52.73000000000002</v>
      </c>
      <c r="I21" s="102">
        <v>20</v>
      </c>
      <c r="J21" s="102">
        <v>6</v>
      </c>
    </row>
    <row r="22" spans="1:10" ht="15">
      <c r="A22" s="93">
        <f>results!B31</f>
        <v>13</v>
      </c>
      <c r="B22" s="93" t="str">
        <f>results!C31</f>
        <v>Коваленко Оксана</v>
      </c>
      <c r="C22" s="93" t="str">
        <f>results!E31</f>
        <v>Свидзінська Ганна</v>
      </c>
      <c r="D22" s="93" t="str">
        <f>results!G31</f>
        <v>Hyundai Getz</v>
      </c>
      <c r="E22" s="94" t="str">
        <f>results!I31</f>
        <v>N1</v>
      </c>
      <c r="F22" s="95">
        <f>results!J31</f>
        <v>0</v>
      </c>
      <c r="G22" s="95">
        <f>results!K31</f>
        <v>7</v>
      </c>
      <c r="H22" s="96">
        <f>results!L31</f>
        <v>16.95999999999998</v>
      </c>
      <c r="I22" s="97">
        <v>21</v>
      </c>
      <c r="J22" s="97">
        <v>8</v>
      </c>
    </row>
    <row r="23" spans="1:10" ht="15">
      <c r="A23" s="41">
        <f>results!B32</f>
        <v>37</v>
      </c>
      <c r="B23" s="41" t="str">
        <f>results!C32</f>
        <v>Ковальчук Юлія</v>
      </c>
      <c r="C23" s="41" t="str">
        <f>results!E32</f>
        <v>Ковальчук Євгенія</v>
      </c>
      <c r="D23" s="41" t="str">
        <f>results!G32</f>
        <v>Hyundai Elantra</v>
      </c>
      <c r="E23" s="42" t="str">
        <f>results!I32</f>
        <v>N3</v>
      </c>
      <c r="F23" s="43">
        <f>results!J32</f>
        <v>0</v>
      </c>
      <c r="G23" s="43">
        <f>results!K32</f>
        <v>7</v>
      </c>
      <c r="H23" s="44">
        <f>results!L32</f>
        <v>28.860000000000014</v>
      </c>
      <c r="I23" s="45">
        <v>22</v>
      </c>
      <c r="J23" s="45">
        <v>8</v>
      </c>
    </row>
    <row r="24" spans="1:10" ht="15">
      <c r="A24" s="41">
        <f>results!B33</f>
        <v>39</v>
      </c>
      <c r="B24" s="41" t="str">
        <f>results!C33</f>
        <v>Туманян Людмила </v>
      </c>
      <c r="C24" s="41" t="str">
        <f>results!E33</f>
        <v>Коваленко Наталія</v>
      </c>
      <c r="D24" s="41" t="str">
        <f>results!G33</f>
        <v>SEAT Cordoba</v>
      </c>
      <c r="E24" s="42" t="str">
        <f>results!I33</f>
        <v>N3</v>
      </c>
      <c r="F24" s="43">
        <f>results!J33</f>
        <v>0</v>
      </c>
      <c r="G24" s="43">
        <f>results!K33</f>
        <v>7</v>
      </c>
      <c r="H24" s="44">
        <f>results!L33</f>
        <v>43.549999999999955</v>
      </c>
      <c r="I24" s="45">
        <v>23</v>
      </c>
      <c r="J24" s="45">
        <v>9</v>
      </c>
    </row>
    <row r="25" spans="1:10" ht="15">
      <c r="A25" s="98">
        <f>results!B34</f>
        <v>1</v>
      </c>
      <c r="B25" s="98" t="str">
        <f>results!C34</f>
        <v>Шагінян Тетяна </v>
      </c>
      <c r="C25" s="98" t="str">
        <f>results!E34</f>
        <v>Самойленко Людмила</v>
      </c>
      <c r="D25" s="98" t="str">
        <f>results!G34</f>
        <v>Nissan Juke</v>
      </c>
      <c r="E25" s="99" t="str">
        <f>results!I34</f>
        <v>N2</v>
      </c>
      <c r="F25" s="100">
        <f>results!J34</f>
        <v>0</v>
      </c>
      <c r="G25" s="100">
        <f>results!K34</f>
        <v>7</v>
      </c>
      <c r="H25" s="101">
        <f>results!L34</f>
        <v>48.639999999999986</v>
      </c>
      <c r="I25" s="102">
        <v>24</v>
      </c>
      <c r="J25" s="102">
        <v>7</v>
      </c>
    </row>
    <row r="26" spans="1:10" ht="15">
      <c r="A26" s="41">
        <f>results!B35</f>
        <v>5</v>
      </c>
      <c r="B26" s="41" t="str">
        <f>results!C35</f>
        <v>Зайцева Тетяна </v>
      </c>
      <c r="C26" s="41" t="str">
        <f>results!E35</f>
        <v>Ладигіна Катерина </v>
      </c>
      <c r="D26" s="41" t="str">
        <f>results!G35</f>
        <v>Volkswagen Scirocco</v>
      </c>
      <c r="E26" s="42" t="str">
        <f>results!I35</f>
        <v>N3</v>
      </c>
      <c r="F26" s="43">
        <f>results!J35</f>
        <v>0</v>
      </c>
      <c r="G26" s="43">
        <f>results!K35</f>
        <v>8</v>
      </c>
      <c r="H26" s="44">
        <f>results!L35</f>
        <v>54.56299999999999</v>
      </c>
      <c r="I26" s="45">
        <v>25</v>
      </c>
      <c r="J26" s="45">
        <v>10</v>
      </c>
    </row>
    <row r="27" spans="1:10" ht="15">
      <c r="A27" s="93">
        <f>results!B36</f>
        <v>29</v>
      </c>
      <c r="B27" s="93" t="str">
        <f>results!C36</f>
        <v>Книш Юлія</v>
      </c>
      <c r="C27" s="93" t="str">
        <f>results!E36</f>
        <v>Єфімова Юлія</v>
      </c>
      <c r="D27" s="93" t="str">
        <f>results!G36</f>
        <v>Renault Clio Symbol</v>
      </c>
      <c r="E27" s="94" t="str">
        <f>results!I36</f>
        <v>N1</v>
      </c>
      <c r="F27" s="95">
        <f>results!J36</f>
        <v>0</v>
      </c>
      <c r="G27" s="95">
        <f>results!K36</f>
        <v>10</v>
      </c>
      <c r="H27" s="96">
        <f>results!L36</f>
        <v>30.42999999999995</v>
      </c>
      <c r="I27" s="97">
        <v>26</v>
      </c>
      <c r="J27" s="97">
        <v>9</v>
      </c>
    </row>
    <row r="28" spans="1:12" ht="15">
      <c r="A28" s="41">
        <f>results!B37</f>
        <v>26</v>
      </c>
      <c r="B28" s="41" t="str">
        <f>results!C37</f>
        <v>Танцюра Альона </v>
      </c>
      <c r="C28" s="41" t="str">
        <f>results!E37</f>
        <v>Васільєва Альона </v>
      </c>
      <c r="D28" s="41" t="str">
        <f>results!G37</f>
        <v>Kia Cerato Koup</v>
      </c>
      <c r="E28" s="42" t="str">
        <f>results!I37</f>
        <v>N3</v>
      </c>
      <c r="F28" s="43">
        <f>results!J37</f>
        <v>0</v>
      </c>
      <c r="G28" s="43">
        <f>results!K37</f>
        <v>10</v>
      </c>
      <c r="H28" s="44">
        <f>results!L37</f>
        <v>44.75</v>
      </c>
      <c r="I28" s="45">
        <v>27</v>
      </c>
      <c r="J28" s="45">
        <v>11</v>
      </c>
      <c r="K28" s="1"/>
      <c r="L28" s="1"/>
    </row>
    <row r="29" spans="1:12" ht="15">
      <c r="A29" s="41">
        <f>results!B38</f>
        <v>17</v>
      </c>
      <c r="B29" s="41" t="str">
        <f>results!C38</f>
        <v>Кравець Ірина</v>
      </c>
      <c r="C29" s="41" t="str">
        <f>results!E38</f>
        <v>Леонова Олена</v>
      </c>
      <c r="D29" s="41" t="str">
        <f>results!G38</f>
        <v>Citroen DS 3 Turbo</v>
      </c>
      <c r="E29" s="42" t="str">
        <f>results!I38</f>
        <v>N3</v>
      </c>
      <c r="F29" s="43">
        <f>results!J38</f>
        <v>0</v>
      </c>
      <c r="G29" s="43">
        <f>results!K38</f>
        <v>10</v>
      </c>
      <c r="H29" s="44">
        <f>results!L38</f>
        <v>49.11999999999989</v>
      </c>
      <c r="I29" s="45">
        <v>28</v>
      </c>
      <c r="J29" s="45">
        <v>12</v>
      </c>
      <c r="K29" s="1"/>
      <c r="L29" s="1"/>
    </row>
    <row r="30" spans="1:10" ht="15">
      <c r="A30" s="98">
        <f>results!B39</f>
        <v>3</v>
      </c>
      <c r="B30" s="98" t="str">
        <f>results!C39</f>
        <v>Чумак Олена</v>
      </c>
      <c r="C30" s="98" t="str">
        <f>results!E39</f>
        <v>Чумак Анастасія</v>
      </c>
      <c r="D30" s="98" t="str">
        <f>results!G39</f>
        <v>Volkswagen Golf</v>
      </c>
      <c r="E30" s="99" t="str">
        <f>results!I39</f>
        <v>N2</v>
      </c>
      <c r="F30" s="100">
        <f>results!J39</f>
        <v>0</v>
      </c>
      <c r="G30" s="100">
        <f>results!K39</f>
        <v>11</v>
      </c>
      <c r="H30" s="101">
        <f>results!L39</f>
        <v>7.716000000000008</v>
      </c>
      <c r="I30" s="102">
        <v>29</v>
      </c>
      <c r="J30" s="102">
        <v>8</v>
      </c>
    </row>
    <row r="31" spans="1:10" ht="15">
      <c r="A31" s="98">
        <f>results!B40</f>
        <v>4</v>
      </c>
      <c r="B31" s="98" t="str">
        <f>results!C40</f>
        <v>Кравченко Ірина</v>
      </c>
      <c r="C31" s="98" t="str">
        <f>results!E40</f>
        <v>Бойко  Світлана</v>
      </c>
      <c r="D31" s="98" t="str">
        <f>results!G40</f>
        <v>ВАЗ 2108</v>
      </c>
      <c r="E31" s="99" t="str">
        <f>results!I40</f>
        <v>N2</v>
      </c>
      <c r="F31" s="100">
        <f>results!J40</f>
        <v>0</v>
      </c>
      <c r="G31" s="100">
        <f>results!K40</f>
        <v>12</v>
      </c>
      <c r="H31" s="101">
        <f>results!L40</f>
        <v>12.765999999999963</v>
      </c>
      <c r="I31" s="102">
        <v>30</v>
      </c>
      <c r="J31" s="102">
        <v>9</v>
      </c>
    </row>
    <row r="32" spans="1:10" ht="15">
      <c r="A32" s="41">
        <f>results!B41</f>
        <v>6</v>
      </c>
      <c r="B32" s="41" t="str">
        <f>results!C41</f>
        <v>Панюхно Анна</v>
      </c>
      <c r="C32" s="41" t="str">
        <f>results!E41</f>
        <v>Белькович Вилина</v>
      </c>
      <c r="D32" s="41" t="str">
        <f>results!G41</f>
        <v>Mitsubishi Evo X</v>
      </c>
      <c r="E32" s="42" t="str">
        <f>results!I41</f>
        <v>N3</v>
      </c>
      <c r="F32" s="43">
        <f>results!J41</f>
        <v>0</v>
      </c>
      <c r="G32" s="43">
        <f>results!K41</f>
        <v>12</v>
      </c>
      <c r="H32" s="44">
        <f>results!L41</f>
        <v>19.396000000000072</v>
      </c>
      <c r="I32" s="45">
        <v>31</v>
      </c>
      <c r="J32" s="45">
        <v>13</v>
      </c>
    </row>
    <row r="33" spans="1:10" ht="15">
      <c r="A33" s="41">
        <f>results!B42</f>
        <v>8</v>
      </c>
      <c r="B33" s="41" t="str">
        <f>results!C42</f>
        <v>КОРЖ Альона  </v>
      </c>
      <c r="C33" s="41" t="str">
        <f>results!E42</f>
        <v>Палій Оксана </v>
      </c>
      <c r="D33" s="41" t="str">
        <f>results!G42</f>
        <v>MERCEDES  CLK 240</v>
      </c>
      <c r="E33" s="42" t="str">
        <f>results!I42</f>
        <v>N3</v>
      </c>
      <c r="F33" s="43">
        <f>results!J42</f>
        <v>0</v>
      </c>
      <c r="G33" s="43">
        <f>results!K42</f>
        <v>14</v>
      </c>
      <c r="H33" s="44">
        <f>results!L42</f>
        <v>6.509999999999991</v>
      </c>
      <c r="I33" s="45">
        <v>32</v>
      </c>
      <c r="J33" s="45">
        <v>14</v>
      </c>
    </row>
    <row r="34" spans="1:10" ht="15">
      <c r="A34" s="93">
        <f>results!B43</f>
        <v>12</v>
      </c>
      <c r="B34" s="93" t="str">
        <f>results!C43</f>
        <v>Рыбальченко Алла</v>
      </c>
      <c r="C34" s="93" t="str">
        <f>results!E43</f>
        <v>Сопига Юлия</v>
      </c>
      <c r="D34" s="93" t="str">
        <f>results!G43</f>
        <v>ВАЗ 11113</v>
      </c>
      <c r="E34" s="94" t="str">
        <f>results!I43</f>
        <v>N1</v>
      </c>
      <c r="F34" s="95">
        <f>results!J43</f>
        <v>0</v>
      </c>
      <c r="G34" s="95">
        <f>results!K43</f>
        <v>16</v>
      </c>
      <c r="H34" s="96">
        <f>results!L43</f>
        <v>48.57299999999998</v>
      </c>
      <c r="I34" s="97">
        <v>33</v>
      </c>
      <c r="J34" s="97">
        <v>10</v>
      </c>
    </row>
    <row r="35" spans="1:10" ht="15">
      <c r="A35" s="103">
        <f>results!B44</f>
        <v>7</v>
      </c>
      <c r="B35" s="103" t="str">
        <f>results!C44</f>
        <v>МИЛАШКА (Корнієнко Дар’я)</v>
      </c>
      <c r="C35" s="103" t="str">
        <f>results!E44</f>
        <v>Шуригіна Ганна</v>
      </c>
      <c r="D35" s="103" t="str">
        <f>results!G44</f>
        <v>Деу Ланос</v>
      </c>
      <c r="E35" s="104" t="str">
        <f>results!I44</f>
        <v>N2</v>
      </c>
      <c r="F35" s="105">
        <f>results!J44</f>
        <v>0</v>
      </c>
      <c r="G35" s="105">
        <f>results!K44</f>
        <v>31</v>
      </c>
      <c r="H35" s="106">
        <f>results!L44</f>
        <v>40</v>
      </c>
      <c r="I35" s="107"/>
      <c r="J35" s="107">
        <v>0</v>
      </c>
    </row>
    <row r="36" spans="1:10" ht="15">
      <c r="A36" s="103">
        <f>results!B45</f>
        <v>25</v>
      </c>
      <c r="B36" s="103" t="str">
        <f>results!C45</f>
        <v>Юнашева Юлія </v>
      </c>
      <c r="C36" s="103" t="str">
        <f>results!E45</f>
        <v>Дуднік Яна </v>
      </c>
      <c r="D36" s="103" t="str">
        <f>results!G45</f>
        <v>Mitsubishi Lancer </v>
      </c>
      <c r="E36" s="104" t="str">
        <f>results!I45</f>
        <v>N2</v>
      </c>
      <c r="F36" s="105">
        <f>results!J45</f>
        <v>0</v>
      </c>
      <c r="G36" s="105">
        <f>results!K45</f>
        <v>33</v>
      </c>
      <c r="H36" s="106">
        <f>results!L45</f>
        <v>20</v>
      </c>
      <c r="I36" s="107"/>
      <c r="J36" s="107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unuser</dc:creator>
  <cp:keywords/>
  <dc:description/>
  <cp:lastModifiedBy>Богун Роман Олегович</cp:lastModifiedBy>
  <cp:lastPrinted>2011-05-19T08:58:52Z</cp:lastPrinted>
  <dcterms:created xsi:type="dcterms:W3CDTF">2011-04-08T08:27:08Z</dcterms:created>
  <dcterms:modified xsi:type="dcterms:W3CDTF">2012-03-15T08:00:47Z</dcterms:modified>
  <cp:category/>
  <cp:version/>
  <cp:contentType/>
  <cp:contentStatus/>
</cp:coreProperties>
</file>